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510"/>
  <workbookPr/>
  <mc:AlternateContent xmlns:mc="http://schemas.openxmlformats.org/markup-compatibility/2006">
    <mc:Choice Requires="x15">
      <x15ac:absPath xmlns:x15ac="http://schemas.microsoft.com/office/spreadsheetml/2010/11/ac" url="/Users/bja/Desktop/"/>
    </mc:Choice>
  </mc:AlternateContent>
  <xr:revisionPtr revIDLastSave="0" documentId="8_{FC189589-0A18-A64A-9082-21DCF346BB3A}" xr6:coauthVersionLast="47" xr6:coauthVersionMax="47" xr10:uidLastSave="{00000000-0000-0000-0000-000000000000}"/>
  <bookViews>
    <workbookView xWindow="0" yWindow="740" windowWidth="28580" windowHeight="18380" xr2:uid="{00000000-000D-0000-FFFF-FFFF00000000}"/>
  </bookViews>
  <sheets>
    <sheet name="Budget Template" sheetId="1" r:id="rId1"/>
    <sheet name="Sample Budget" sheetId="7" r:id="rId2"/>
    <sheet name="BU Hourliy Rate Calculator" sheetId="6" r:id="rId3"/>
    <sheet name="OSF PM and RC Rates" sheetId="8" r:id="rId4"/>
    <sheet name="Menus" sheetId="3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" i="1" l="1" a="1"/>
  <c r="I10" i="1" s="1"/>
  <c r="M39" i="7"/>
  <c r="L39" i="7"/>
  <c r="K39" i="7"/>
  <c r="M38" i="7"/>
  <c r="L38" i="7"/>
  <c r="K38" i="7"/>
  <c r="M37" i="7"/>
  <c r="L37" i="7"/>
  <c r="K37" i="7"/>
  <c r="M35" i="7"/>
  <c r="L35" i="7"/>
  <c r="K35" i="7"/>
  <c r="M34" i="7"/>
  <c r="L34" i="7"/>
  <c r="K34" i="7"/>
  <c r="M32" i="7"/>
  <c r="L32" i="7"/>
  <c r="K32" i="7"/>
  <c r="M31" i="7"/>
  <c r="L31" i="7"/>
  <c r="K31" i="7"/>
  <c r="M30" i="7"/>
  <c r="L30" i="7"/>
  <c r="K30" i="7"/>
  <c r="M29" i="7"/>
  <c r="L29" i="7"/>
  <c r="K29" i="7"/>
  <c r="M28" i="7"/>
  <c r="L28" i="7"/>
  <c r="K28" i="7"/>
  <c r="M27" i="7"/>
  <c r="L27" i="7"/>
  <c r="K27" i="7"/>
  <c r="M25" i="7"/>
  <c r="L25" i="7"/>
  <c r="K25" i="7"/>
  <c r="M24" i="7"/>
  <c r="L24" i="7"/>
  <c r="K24" i="7"/>
  <c r="M22" i="7"/>
  <c r="L22" i="7"/>
  <c r="K22" i="7"/>
  <c r="M21" i="7"/>
  <c r="L21" i="7"/>
  <c r="K21" i="7"/>
  <c r="M16" i="7"/>
  <c r="L16" i="7"/>
  <c r="K16" i="7"/>
  <c r="G16" i="7"/>
  <c r="H16" i="7" s="1"/>
  <c r="K15" i="7"/>
  <c r="G15" i="7"/>
  <c r="H15" i="7" s="1"/>
  <c r="M14" i="7"/>
  <c r="L14" i="7"/>
  <c r="G14" i="7"/>
  <c r="H14" i="7" s="1"/>
  <c r="M13" i="7"/>
  <c r="K13" i="7"/>
  <c r="G13" i="7"/>
  <c r="H13" i="7" s="1"/>
  <c r="M12" i="7"/>
  <c r="L12" i="7"/>
  <c r="G12" i="7"/>
  <c r="H12" i="7" s="1"/>
  <c r="M11" i="7"/>
  <c r="K11" i="7"/>
  <c r="G11" i="7"/>
  <c r="H11" i="7" s="1"/>
  <c r="M10" i="7"/>
  <c r="L10" i="7"/>
  <c r="G10" i="7"/>
  <c r="H10" i="7" s="1"/>
  <c r="I11" i="1" a="1"/>
  <c r="I11" i="1" s="1"/>
  <c r="I12" i="1" a="1"/>
  <c r="I12" i="1"/>
  <c r="I13" i="1" a="1"/>
  <c r="I13" i="1" s="1"/>
  <c r="I14" i="1" a="1"/>
  <c r="I14" i="1" s="1"/>
  <c r="I15" i="1" a="1"/>
  <c r="I15" i="1" s="1"/>
  <c r="I16" i="1" a="1"/>
  <c r="I16" i="1"/>
  <c r="B5" i="6"/>
  <c r="I11" i="7" l="1" a="1"/>
  <c r="I11" i="7" s="1"/>
  <c r="J11" i="7" s="1"/>
  <c r="L11" i="7" s="1"/>
  <c r="I13" i="7" a="1"/>
  <c r="I13" i="7" s="1"/>
  <c r="J13" i="7" s="1"/>
  <c r="L13" i="7" s="1"/>
  <c r="I12" i="7" a="1"/>
  <c r="I12" i="7" s="1"/>
  <c r="J12" i="7" s="1"/>
  <c r="K12" i="7" s="1"/>
  <c r="I14" i="7" a="1"/>
  <c r="I14" i="7" s="1"/>
  <c r="J14" i="7" s="1"/>
  <c r="K14" i="7" s="1"/>
  <c r="I15" i="7" a="1"/>
  <c r="I15" i="7" s="1"/>
  <c r="J15" i="7" s="1"/>
  <c r="I10" i="7" a="1"/>
  <c r="I10" i="7" s="1"/>
  <c r="J10" i="7" s="1"/>
  <c r="K10" i="7" s="1"/>
  <c r="H17" i="7"/>
  <c r="I16" i="7" a="1"/>
  <c r="I16" i="7" s="1"/>
  <c r="J16" i="7" s="1"/>
  <c r="K24" i="1"/>
  <c r="M24" i="1"/>
  <c r="L24" i="1"/>
  <c r="M14" i="1"/>
  <c r="L14" i="1"/>
  <c r="K14" i="1"/>
  <c r="G14" i="1"/>
  <c r="H14" i="1" s="1"/>
  <c r="M38" i="1"/>
  <c r="L38" i="1"/>
  <c r="K38" i="1"/>
  <c r="M37" i="1"/>
  <c r="L37" i="1"/>
  <c r="K37" i="1"/>
  <c r="M32" i="1"/>
  <c r="L32" i="1"/>
  <c r="K32" i="1"/>
  <c r="M31" i="1"/>
  <c r="L31" i="1"/>
  <c r="K31" i="1"/>
  <c r="M30" i="1"/>
  <c r="L30" i="1"/>
  <c r="K30" i="1"/>
  <c r="M29" i="1"/>
  <c r="L29" i="1"/>
  <c r="K29" i="1"/>
  <c r="M21" i="1"/>
  <c r="L21" i="1"/>
  <c r="K21" i="1"/>
  <c r="M27" i="1"/>
  <c r="L27" i="1"/>
  <c r="K27" i="1"/>
  <c r="G13" i="1"/>
  <c r="H13" i="1" s="1"/>
  <c r="L13" i="1"/>
  <c r="M13" i="1"/>
  <c r="G10" i="1"/>
  <c r="H10" i="1" s="1"/>
  <c r="G11" i="1"/>
  <c r="H11" i="1" s="1"/>
  <c r="G12" i="1"/>
  <c r="H12" i="1" s="1"/>
  <c r="G15" i="1"/>
  <c r="H15" i="1" s="1"/>
  <c r="J15" i="1" s="1"/>
  <c r="G16" i="1"/>
  <c r="H16" i="1" s="1"/>
  <c r="M39" i="1"/>
  <c r="M35" i="1"/>
  <c r="M34" i="1"/>
  <c r="M28" i="1"/>
  <c r="M25" i="1"/>
  <c r="M22" i="1"/>
  <c r="K22" i="1"/>
  <c r="L39" i="1"/>
  <c r="L35" i="1"/>
  <c r="L34" i="1"/>
  <c r="L28" i="1"/>
  <c r="L25" i="1"/>
  <c r="L22" i="1"/>
  <c r="K39" i="1"/>
  <c r="K35" i="1"/>
  <c r="K34" i="1"/>
  <c r="K28" i="1"/>
  <c r="K25" i="1"/>
  <c r="M11" i="1"/>
  <c r="M12" i="1"/>
  <c r="M16" i="1"/>
  <c r="L15" i="1"/>
  <c r="L16" i="1"/>
  <c r="K15" i="1"/>
  <c r="L15" i="7" l="1"/>
  <c r="M15" i="7"/>
  <c r="M17" i="7" s="1"/>
  <c r="M40" i="7" s="1"/>
  <c r="L17" i="7"/>
  <c r="L40" i="7" s="1"/>
  <c r="K17" i="7"/>
  <c r="K40" i="7" s="1"/>
  <c r="I17" i="7"/>
  <c r="J17" i="7"/>
  <c r="J14" i="1"/>
  <c r="J13" i="1"/>
  <c r="K13" i="1" s="1"/>
  <c r="J11" i="1"/>
  <c r="J16" i="1"/>
  <c r="K16" i="1" s="1"/>
  <c r="J10" i="1"/>
  <c r="M10" i="1" s="1"/>
  <c r="H17" i="1"/>
  <c r="J12" i="1"/>
  <c r="M15" i="1"/>
  <c r="J40" i="7" l="1"/>
  <c r="I17" i="1"/>
  <c r="J17" i="1"/>
  <c r="K12" i="1"/>
  <c r="L12" i="1"/>
  <c r="L11" i="1"/>
  <c r="K11" i="1"/>
  <c r="K10" i="1"/>
  <c r="L10" i="1"/>
  <c r="M17" i="1"/>
  <c r="M40" i="1" s="1"/>
  <c r="K17" i="1" l="1"/>
  <c r="K40" i="1" s="1"/>
  <c r="L17" i="1"/>
  <c r="L40" i="1" s="1"/>
  <c r="J40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Brad Andersh</author>
  </authors>
  <commentList>
    <comment ref="D9" authorId="0" shapeId="0" xr:uid="{BA89873B-9239-524B-AFA9-AE9E4AE22640}">
      <text>
        <r>
          <rPr>
            <b/>
            <sz val="10"/>
            <color rgb="FF000000"/>
            <rFont val="Tahoma"/>
            <family val="2"/>
          </rPr>
          <t xml:space="preserve">OSF employee </t>
        </r>
        <r>
          <rPr>
            <sz val="10"/>
            <color rgb="FF000000"/>
            <rFont val="Tahoma"/>
            <family val="2"/>
          </rPr>
          <t xml:space="preserve">hours are usually listed as duty release hours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34"/>
          </rPr>
          <t xml:space="preserve">BU employees </t>
        </r>
        <r>
          <rPr>
            <sz val="10"/>
            <color rgb="FF000000"/>
            <rFont val="Tahoma"/>
            <family val="34"/>
          </rPr>
          <t xml:space="preserve">- A one course course-release (aka duty release) equals 195 hours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 xml:space="preserve">BU Students - </t>
        </r>
        <r>
          <rPr>
            <sz val="10"/>
            <color rgb="FF000000"/>
            <rFont val="Tahoma"/>
            <family val="34"/>
          </rPr>
          <t xml:space="preserve">List student hours as extra compensation.
</t>
        </r>
      </text>
    </comment>
    <comment ref="E9" authorId="0" shapeId="0" xr:uid="{4B6AAEEF-7D93-114A-A270-8BD8F4713411}">
      <text>
        <r>
          <rPr>
            <b/>
            <sz val="10"/>
            <color rgb="FF000000"/>
            <rFont val="Tahoma"/>
            <family val="34"/>
          </rPr>
          <t xml:space="preserve">OSF employee </t>
        </r>
        <r>
          <rPr>
            <sz val="10"/>
            <color rgb="FF000000"/>
            <rFont val="Tahoma"/>
            <family val="34"/>
          </rPr>
          <t xml:space="preserve">hours are usually listed as duty release hours  
</t>
        </r>
        <r>
          <rPr>
            <sz val="10"/>
            <color rgb="FF000000"/>
            <rFont val="Tahoma"/>
            <family val="34"/>
          </rPr>
          <t xml:space="preserve">  
</t>
        </r>
        <r>
          <rPr>
            <b/>
            <sz val="10"/>
            <color rgb="FF000000"/>
            <rFont val="Tahoma"/>
            <family val="34"/>
          </rPr>
          <t xml:space="preserve">BU employees </t>
        </r>
        <r>
          <rPr>
            <sz val="10"/>
            <color rgb="FF000000"/>
            <rFont val="Tahoma"/>
            <family val="34"/>
          </rPr>
          <t xml:space="preserve">- You can request up to 8 hrs per week of extra compensation when classes are in-session, and up to 40 hours per week when they are not (e.g., summer)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 xml:space="preserve">BU Students - </t>
        </r>
        <r>
          <rPr>
            <sz val="10"/>
            <color rgb="FF000000"/>
            <rFont val="Tahoma"/>
            <family val="34"/>
          </rPr>
          <t xml:space="preserve">List student hours as extra compensation.
</t>
        </r>
      </text>
    </comment>
    <comment ref="F9" authorId="0" shapeId="0" xr:uid="{F5CC1476-A001-F040-8345-DB7898D3F042}">
      <text>
        <r>
          <rPr>
            <b/>
            <sz val="11"/>
            <color rgb="FF000000"/>
            <rFont val="Calibri"/>
            <family val="34"/>
          </rPr>
          <t xml:space="preserve">BU employees  - </t>
        </r>
        <r>
          <rPr>
            <sz val="11"/>
            <color rgb="FF000000"/>
            <rFont val="Calibri"/>
            <family val="34"/>
          </rPr>
          <t xml:space="preserve">Please use the calculator found on the third Excel sheet (tab). It is based on the formulas found in the Faculty Handbook (See below).  
</t>
        </r>
        <r>
          <rPr>
            <b/>
            <i/>
            <sz val="10"/>
            <color rgb="FF000000"/>
            <rFont val="Calibri"/>
            <family val="34"/>
          </rPr>
          <t xml:space="preserve">• For 9-month employees: </t>
        </r>
        <r>
          <rPr>
            <sz val="10"/>
            <color rgb="FF000000"/>
            <rFont val="Calibri"/>
            <family val="34"/>
          </rPr>
          <t xml:space="preserve">divide your salary by 1560 hours (e.g., $46,800/1560 = $30 per hour)
</t>
        </r>
        <r>
          <rPr>
            <b/>
            <i/>
            <sz val="10"/>
            <color rgb="FF000000"/>
            <rFont val="Calibri"/>
            <family val="34"/>
          </rPr>
          <t xml:space="preserve">• For 12-month employees: </t>
        </r>
        <r>
          <rPr>
            <sz val="10"/>
            <color rgb="FF000000"/>
            <rFont val="Calibri"/>
            <family val="34"/>
          </rPr>
          <t xml:space="preserve">divide your salary by 2080 hours
</t>
        </r>
        <r>
          <rPr>
            <sz val="10"/>
            <color rgb="FF000000"/>
            <rFont val="Calibri"/>
            <family val="34"/>
          </rPr>
          <t xml:space="preserve">
</t>
        </r>
        <r>
          <rPr>
            <sz val="11"/>
            <color rgb="FF000000"/>
            <rFont val="Calibri"/>
            <family val="34"/>
          </rPr>
          <t xml:space="preserve">For </t>
        </r>
        <r>
          <rPr>
            <b/>
            <sz val="11"/>
            <color rgb="FF000000"/>
            <rFont val="Calibri"/>
            <family val="34"/>
          </rPr>
          <t>OSF Project Managers and Research Coordinators</t>
        </r>
        <r>
          <rPr>
            <sz val="11"/>
            <color rgb="FF000000"/>
            <rFont val="Calibri"/>
            <family val="34"/>
          </rPr>
          <t xml:space="preserve">, please see the Excel sheet (tab) labeled </t>
        </r>
        <r>
          <rPr>
            <b/>
            <sz val="11"/>
            <color rgb="FF000000"/>
            <rFont val="Calibri"/>
            <family val="34"/>
          </rPr>
          <t>OSF PM and RC Rates</t>
        </r>
        <r>
          <rPr>
            <sz val="11"/>
            <color rgb="FF000000"/>
            <rFont val="Calibri"/>
            <family val="34"/>
          </rPr>
          <t xml:space="preserve">.
</t>
        </r>
        <r>
          <rPr>
            <sz val="10"/>
            <color rgb="FF000000"/>
            <rFont val="Calibri"/>
            <family val="34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Brad Andersh</author>
  </authors>
  <commentList>
    <comment ref="D9" authorId="0" shapeId="0" xr:uid="{D1A0C0D4-71B5-F742-A1D0-C8C0036861BE}">
      <text>
        <r>
          <rPr>
            <b/>
            <sz val="10"/>
            <color rgb="FF000000"/>
            <rFont val="Calibri"/>
            <family val="2"/>
            <scheme val="minor"/>
          </rPr>
          <t xml:space="preserve">OSF employee </t>
        </r>
        <r>
          <rPr>
            <sz val="10"/>
            <color rgb="FF000000"/>
            <rFont val="Calibri"/>
            <family val="2"/>
            <scheme val="minor"/>
          </rPr>
          <t xml:space="preserve">hours are usually listed as duty release hours
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  <r>
          <rPr>
            <b/>
            <sz val="10"/>
            <color rgb="FF000000"/>
            <rFont val="Calibri"/>
            <family val="2"/>
            <scheme val="minor"/>
          </rPr>
          <t xml:space="preserve">BU employees </t>
        </r>
        <r>
          <rPr>
            <sz val="10"/>
            <color rgb="FF000000"/>
            <rFont val="Calibri"/>
            <family val="2"/>
            <scheme val="minor"/>
          </rPr>
          <t xml:space="preserve">- A one course course-release (aka duty release) equals 195 hours
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  <r>
          <rPr>
            <b/>
            <sz val="10"/>
            <color rgb="FF000000"/>
            <rFont val="Calibri"/>
            <family val="2"/>
            <scheme val="minor"/>
          </rPr>
          <t xml:space="preserve">BU Students - </t>
        </r>
        <r>
          <rPr>
            <sz val="10"/>
            <color rgb="FF000000"/>
            <rFont val="Calibri"/>
            <family val="2"/>
            <scheme val="minor"/>
          </rPr>
          <t>List student hours as extra compensation</t>
        </r>
        <r>
          <rPr>
            <sz val="10"/>
            <color rgb="FF000000"/>
            <rFont val="Calibri"/>
            <family val="2"/>
            <scheme val="minor"/>
          </rPr>
          <t xml:space="preserve"> </t>
        </r>
        <r>
          <rPr>
            <sz val="10"/>
            <color rgb="FF000000"/>
            <rFont val="Tahoma"/>
            <family val="34"/>
          </rPr>
          <t xml:space="preserve">.
</t>
        </r>
      </text>
    </comment>
    <comment ref="E9" authorId="0" shapeId="0" xr:uid="{54578469-D5A1-2445-A8FA-2C57045EC49C}">
      <text>
        <r>
          <rPr>
            <b/>
            <sz val="10"/>
            <color rgb="FF000000"/>
            <rFont val="Tahoma"/>
            <family val="34"/>
          </rPr>
          <t xml:space="preserve">OSF employee </t>
        </r>
        <r>
          <rPr>
            <sz val="10"/>
            <color rgb="FF000000"/>
            <rFont val="Tahoma"/>
            <family val="34"/>
          </rPr>
          <t xml:space="preserve">hours are usually listed as duty release hours  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  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 xml:space="preserve">BU employees </t>
        </r>
        <r>
          <rPr>
            <sz val="10"/>
            <color rgb="FF000000"/>
            <rFont val="Tahoma"/>
            <family val="34"/>
          </rPr>
          <t xml:space="preserve">- You can request up to 8 hrs per week of extra compensation when classes are in-session, and up to 40 hours per week when they are not (e.g., summer)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 xml:space="preserve">BU Students - </t>
        </r>
        <r>
          <rPr>
            <sz val="10"/>
            <color rgb="FF000000"/>
            <rFont val="Tahoma"/>
            <family val="34"/>
          </rPr>
          <t>List student hours as extra compensation.</t>
        </r>
        <r>
          <rPr>
            <sz val="10"/>
            <color rgb="FF000000"/>
            <rFont val="Tahoma"/>
            <family val="34"/>
          </rPr>
          <t xml:space="preserve">
</t>
        </r>
      </text>
    </comment>
    <comment ref="F9" authorId="0" shapeId="0" xr:uid="{A833A8B2-1D8D-4745-970C-35D39D5E826A}">
      <text>
        <r>
          <rPr>
            <b/>
            <sz val="10"/>
            <color rgb="FF000000"/>
            <rFont val="Tahoma"/>
            <family val="34"/>
          </rPr>
          <t xml:space="preserve">BU employees  - </t>
        </r>
        <r>
          <rPr>
            <sz val="10"/>
            <color rgb="FF000000"/>
            <rFont val="Tahoma"/>
            <family val="34"/>
          </rPr>
          <t xml:space="preserve">Please use the calculator found on the third Excel sheet (tab). It is based on the formulas found in the Faculty Handbook (See below).  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i/>
            <sz val="9"/>
            <color rgb="FF000000"/>
            <rFont val="Tahoma"/>
            <family val="34"/>
          </rPr>
          <t xml:space="preserve">• For 9-month employees: </t>
        </r>
        <r>
          <rPr>
            <sz val="9"/>
            <color rgb="FF000000"/>
            <rFont val="Tahoma"/>
            <family val="34"/>
          </rPr>
          <t>divide your salary by 1560 hours (e.g., $46,800/1560 = $30 per hour)</t>
        </r>
        <r>
          <rPr>
            <sz val="9"/>
            <color rgb="FF000000"/>
            <rFont val="Tahoma"/>
            <family val="34"/>
          </rPr>
          <t xml:space="preserve">
</t>
        </r>
        <r>
          <rPr>
            <b/>
            <i/>
            <sz val="9"/>
            <color rgb="FF000000"/>
            <rFont val="Tahoma"/>
            <family val="34"/>
          </rPr>
          <t xml:space="preserve">• For 12-month employees: </t>
        </r>
        <r>
          <rPr>
            <sz val="9"/>
            <color rgb="FF000000"/>
            <rFont val="Tahoma"/>
            <family val="34"/>
          </rPr>
          <t xml:space="preserve">divide your salary by 2080 hours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For </t>
        </r>
        <r>
          <rPr>
            <b/>
            <sz val="10"/>
            <color rgb="FF000000"/>
            <rFont val="Tahoma"/>
            <family val="34"/>
          </rPr>
          <t>OSF Project Managers and Research Coordinators</t>
        </r>
        <r>
          <rPr>
            <sz val="10"/>
            <color rgb="FF000000"/>
            <rFont val="Tahoma"/>
            <family val="34"/>
          </rPr>
          <t xml:space="preserve">, please see the Excel sheet (tab) labeled </t>
        </r>
        <r>
          <rPr>
            <b/>
            <sz val="10"/>
            <color rgb="FF000000"/>
            <rFont val="Tahoma"/>
            <family val="34"/>
          </rPr>
          <t>OSF PM and RC Rates</t>
        </r>
        <r>
          <rPr>
            <sz val="10"/>
            <color rgb="FF000000"/>
            <rFont val="Tahoma"/>
            <family val="34"/>
          </rPr>
          <t>.</t>
        </r>
        <r>
          <rPr>
            <sz val="10"/>
            <color rgb="FF000000"/>
            <rFont val="Tahoma"/>
            <family val="34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Brad Andersh</author>
  </authors>
  <commentList>
    <comment ref="B5" authorId="0" shapeId="0" xr:uid="{74A83005-34B8-BB4E-89DE-D6949CC01DDE}">
      <text>
        <r>
          <rPr>
            <sz val="12"/>
            <color rgb="FF000000"/>
            <rFont val="Tahoma"/>
            <family val="2"/>
          </rPr>
          <t xml:space="preserve">Hourly rate = 9-month salary/1560 or 12-month salary/2080 
</t>
        </r>
        <r>
          <rPr>
            <sz val="12"/>
            <color rgb="FF000000"/>
            <rFont val="Tahoma"/>
            <family val="2"/>
          </rPr>
          <t>(See Faculty Handbook for Policy)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<sst xmlns="http://schemas.openxmlformats.org/spreadsheetml/2006/main" count="166" uniqueCount="88">
  <si>
    <t>SALARY REQUESTED</t>
  </si>
  <si>
    <t>FRINGE BENEFITS</t>
  </si>
  <si>
    <t>TOTAL</t>
  </si>
  <si>
    <t>OSF</t>
  </si>
  <si>
    <t>Other</t>
  </si>
  <si>
    <t>BU</t>
  </si>
  <si>
    <t>Co-Principal Investigator</t>
  </si>
  <si>
    <t xml:space="preserve">Bradley University </t>
  </si>
  <si>
    <t>OSF Healthcare</t>
  </si>
  <si>
    <t>Co-Investigator</t>
  </si>
  <si>
    <t>Research Project Coordinator</t>
  </si>
  <si>
    <t>Medical Resident</t>
  </si>
  <si>
    <t>Graduate Research Assistant</t>
  </si>
  <si>
    <t>SUBTOTALS</t>
  </si>
  <si>
    <t>CONSULTANT COSTS</t>
  </si>
  <si>
    <t>TRAVEL</t>
  </si>
  <si>
    <t>TOTAL DIRECT COSTS</t>
  </si>
  <si>
    <t>Total Hours on Project</t>
  </si>
  <si>
    <t>N/A</t>
  </si>
  <si>
    <t>Hourly Rate</t>
  </si>
  <si>
    <r>
      <t xml:space="preserve">EQUIPMENT  </t>
    </r>
    <r>
      <rPr>
        <b/>
        <i/>
        <sz val="10"/>
        <color theme="1"/>
        <rFont val="Arial"/>
        <family val="2"/>
      </rPr>
      <t>(Itemize)</t>
    </r>
  </si>
  <si>
    <r>
      <t xml:space="preserve">SUPPLIES  </t>
    </r>
    <r>
      <rPr>
        <b/>
        <i/>
        <sz val="10"/>
        <color theme="1"/>
        <rFont val="Arial"/>
        <family val="2"/>
      </rPr>
      <t>(Itemize by category)</t>
    </r>
  </si>
  <si>
    <r>
      <t xml:space="preserve">OTHER EXPENSES  </t>
    </r>
    <r>
      <rPr>
        <b/>
        <i/>
        <sz val="10"/>
        <color theme="1"/>
        <rFont val="Arial"/>
        <family val="2"/>
      </rPr>
      <t>(Itemize by category)</t>
    </r>
  </si>
  <si>
    <t>Undergraduate Reseach Assistant</t>
  </si>
  <si>
    <t xml:space="preserve">1) List PERSONNEL </t>
  </si>
  <si>
    <t>TITLE OF THE PROJECT:</t>
  </si>
  <si>
    <t xml:space="preserve">Name </t>
  </si>
  <si>
    <t>Extra    Compensation Hours</t>
  </si>
  <si>
    <t>PERSONNEL COSTS</t>
  </si>
  <si>
    <r>
      <t xml:space="preserve">Organization </t>
    </r>
    <r>
      <rPr>
        <sz val="11"/>
        <color rgb="FFC00000"/>
        <rFont val="Arial"/>
        <family val="2"/>
      </rPr>
      <t>(Pull-down menu)</t>
    </r>
  </si>
  <si>
    <r>
      <t xml:space="preserve">Organization </t>
    </r>
    <r>
      <rPr>
        <sz val="10"/>
        <color rgb="FFC00000"/>
        <rFont val="Arial"/>
        <family val="2"/>
      </rPr>
      <t>(Pull Down Menu)</t>
    </r>
  </si>
  <si>
    <t>9-month</t>
  </si>
  <si>
    <t>12-month</t>
  </si>
  <si>
    <t xml:space="preserve">Functionality will be lost if the form is converted into a Google Sheets document.  </t>
  </si>
  <si>
    <t>Computer Services</t>
  </si>
  <si>
    <t>Sensors</t>
  </si>
  <si>
    <t>Flourence Nightingale</t>
  </si>
  <si>
    <t>Nikola Tesla</t>
  </si>
  <si>
    <t>Percy Julian</t>
  </si>
  <si>
    <t>Albert Einstein</t>
  </si>
  <si>
    <t>Sample Budget</t>
  </si>
  <si>
    <r>
      <rPr>
        <b/>
        <sz val="18"/>
        <color theme="1"/>
        <rFont val="Calibri"/>
        <family val="2"/>
      </rPr>
      <t xml:space="preserve">OTHER DIRECT COSTS </t>
    </r>
    <r>
      <rPr>
        <b/>
        <sz val="14"/>
        <color rgb="FFC00000"/>
        <rFont val="Calibri"/>
        <family val="2"/>
      </rPr>
      <t>(Provide more details in the budget justification, if necessary)</t>
    </r>
  </si>
  <si>
    <r>
      <t xml:space="preserve">Please complete this budget form using </t>
    </r>
    <r>
      <rPr>
        <b/>
        <i/>
        <sz val="14"/>
        <color rgb="FFC00000"/>
        <rFont val="Arial"/>
        <family val="2"/>
      </rPr>
      <t xml:space="preserve">Excel. </t>
    </r>
    <r>
      <rPr>
        <i/>
        <sz val="14"/>
        <color rgb="FFC00000"/>
        <rFont val="Arial"/>
        <family val="2"/>
      </rPr>
      <t xml:space="preserve">Both Bradley and OSF have Microsoft 365 licenses which allows the Excel file to be shared.  							</t>
    </r>
  </si>
  <si>
    <r>
      <rPr>
        <b/>
        <sz val="14"/>
        <color rgb="FFFFC000"/>
        <rFont val="Calibri (Body)"/>
      </rPr>
      <t>INSTRUCTIONS:</t>
    </r>
    <r>
      <rPr>
        <b/>
        <sz val="14"/>
        <color rgb="FFC00000"/>
        <rFont val="Calibri"/>
        <family val="2"/>
        <scheme val="minor"/>
      </rPr>
      <t xml:space="preserve"> </t>
    </r>
    <r>
      <rPr>
        <b/>
        <sz val="16"/>
        <color theme="0"/>
        <rFont val="Calibri"/>
        <family val="2"/>
        <scheme val="minor"/>
      </rPr>
      <t xml:space="preserve">White boxes cannot be modified, </t>
    </r>
    <r>
      <rPr>
        <b/>
        <sz val="16"/>
        <color rgb="FFFFFF00"/>
        <rFont val="Calibri"/>
        <family val="2"/>
        <scheme val="minor"/>
      </rPr>
      <t>Yellow boxes are drop down menus</t>
    </r>
    <r>
      <rPr>
        <b/>
        <sz val="16"/>
        <color theme="0"/>
        <rFont val="Calibri"/>
        <family val="2"/>
        <scheme val="minor"/>
      </rPr>
      <t xml:space="preserve">, </t>
    </r>
    <r>
      <rPr>
        <b/>
        <sz val="16"/>
        <color rgb="FF92D050"/>
        <rFont val="Calibri"/>
        <family val="2"/>
        <scheme val="minor"/>
      </rPr>
      <t>Green boxes allow data entry</t>
    </r>
  </si>
  <si>
    <t>Annual Appointment Length</t>
  </si>
  <si>
    <t>Salary</t>
  </si>
  <si>
    <r>
      <t>Hourly Rate</t>
    </r>
    <r>
      <rPr>
        <b/>
        <vertAlign val="superscript"/>
        <sz val="14"/>
        <color theme="1"/>
        <rFont val="Calibri (Body)"/>
      </rPr>
      <t>1</t>
    </r>
  </si>
  <si>
    <t>Faculty</t>
  </si>
  <si>
    <t>Exempt Staff</t>
  </si>
  <si>
    <t>Non-Exempt Staff</t>
  </si>
  <si>
    <t>Hourly Rate Calculator for BU Faculty</t>
  </si>
  <si>
    <r>
      <t xml:space="preserve">Role on Project                                     </t>
    </r>
    <r>
      <rPr>
        <sz val="11"/>
        <color rgb="FFC00000"/>
        <rFont val="Arial"/>
        <family val="2"/>
      </rPr>
      <t>(Pull-down menu)</t>
    </r>
  </si>
  <si>
    <t xml:space="preserve">2) Select Organization and Role </t>
  </si>
  <si>
    <r>
      <t xml:space="preserve">3) Enter Duty Release hours, Extra compensation hours, and Hourly Rate </t>
    </r>
    <r>
      <rPr>
        <sz val="12"/>
        <color theme="1"/>
        <rFont val="Arial"/>
        <family val="2"/>
      </rPr>
      <t>(Hover over red arrow in the column headers for instructions)</t>
    </r>
  </si>
  <si>
    <t xml:space="preserve">XYZ Consultants </t>
  </si>
  <si>
    <r>
      <t xml:space="preserve">EQUIPMENT  </t>
    </r>
    <r>
      <rPr>
        <b/>
        <i/>
        <sz val="10"/>
        <color theme="1"/>
        <rFont val="Arial"/>
        <family val="2"/>
      </rPr>
      <t>(Itemize)</t>
    </r>
    <r>
      <rPr>
        <b/>
        <sz val="10"/>
        <color theme="1"/>
        <rFont val="Arial"/>
        <family val="2"/>
      </rPr>
      <t xml:space="preserve"> </t>
    </r>
  </si>
  <si>
    <t>Oscilloscope</t>
  </si>
  <si>
    <r>
      <t xml:space="preserve"> Duty Release  Hours* </t>
    </r>
    <r>
      <rPr>
        <b/>
        <sz val="9"/>
        <color rgb="FFC00000"/>
        <rFont val="Arial"/>
        <family val="2"/>
      </rPr>
      <t>Do not use for BU Students</t>
    </r>
  </si>
  <si>
    <t>Conference Travel</t>
  </si>
  <si>
    <t xml:space="preserve">Probes </t>
  </si>
  <si>
    <t>Jane Doe</t>
  </si>
  <si>
    <t>John Doe</t>
  </si>
  <si>
    <t>Duty / Task</t>
  </si>
  <si>
    <t>Role</t>
  </si>
  <si>
    <t>Hours (1yr)</t>
  </si>
  <si>
    <t>Rate ($/hr)</t>
  </si>
  <si>
    <t>Fringe Rate ($/hr)</t>
  </si>
  <si>
    <t>Total Cost Per Year</t>
  </si>
  <si>
    <t>Project kickoff &amp; preparation</t>
  </si>
  <si>
    <t>PM</t>
  </si>
  <si>
    <t>Ongoing project management (3 hrs/wk)</t>
  </si>
  <si>
    <t>PM TOTAL – Full Project Management</t>
  </si>
  <si>
    <t>—</t>
  </si>
  <si>
    <t>Participant recruitment coordination</t>
  </si>
  <si>
    <t>RC</t>
  </si>
  <si>
    <t>Consent &amp; enrollment</t>
  </si>
  <si>
    <t>Survey administration &amp; follow-ups</t>
  </si>
  <si>
    <t>Participation incentive tracking</t>
  </si>
  <si>
    <t>Data collection &amp; documentation</t>
  </si>
  <si>
    <t>Study reporting &amp; tracking</t>
  </si>
  <si>
    <t>IRB – Initial submission (prep, upload, responses)</t>
  </si>
  <si>
    <t>IRB – Initial oversight &amp; strategy</t>
  </si>
  <si>
    <t>IRB TOTAL – Initial (Realistic)</t>
  </si>
  <si>
    <t>IRB amendments / modifications</t>
  </si>
  <si>
    <t>IRB continuing review / renewal</t>
  </si>
  <si>
    <t>IRB correspondence &amp; tracking</t>
  </si>
  <si>
    <r>
      <t xml:space="preserve"> Duty Release  Hours* </t>
    </r>
    <r>
      <rPr>
        <b/>
        <sz val="9"/>
        <color rgb="FFC00000"/>
        <rFont val="Arial"/>
        <family val="2"/>
      </rPr>
      <t>Do Not use for BU Students</t>
    </r>
  </si>
  <si>
    <r>
      <rPr>
        <b/>
        <i/>
        <sz val="18"/>
        <color rgb="FF0432FF"/>
        <rFont val="Arial"/>
        <family val="2"/>
      </rPr>
      <t>IFH Budget Form (ver. 5.14.26)</t>
    </r>
    <r>
      <rPr>
        <i/>
        <sz val="18"/>
        <color rgb="FF0432FF"/>
        <rFont val="Arial"/>
        <family val="2"/>
      </rPr>
      <t xml:space="preserve">       </t>
    </r>
    <r>
      <rPr>
        <i/>
        <sz val="14"/>
        <color rgb="FF0432FF"/>
        <rFont val="Arial"/>
        <family val="2"/>
      </rPr>
      <t xml:space="preserve">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</si>
</sst>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5" formatCode="&quot;$&quot;#,##0_);\(&quot;$&quot;#,##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"/>
    <numFmt numFmtId="166" formatCode="&quot;$&quot;#,##0.00"/>
  </numFmts>
  <fonts count="59" x14ac:knownFonts="1"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i/>
      <sz val="10"/>
      <color theme="1"/>
      <name val="Arial"/>
      <family val="2"/>
    </font>
    <font>
      <sz val="11"/>
      <color theme="1"/>
      <name val="Arial Black"/>
      <family val="2"/>
    </font>
    <font>
      <sz val="12"/>
      <color rgb="FFC00000"/>
      <name val="Arial"/>
      <family val="2"/>
    </font>
    <font>
      <b/>
      <sz val="12"/>
      <color rgb="FFC00000"/>
      <name val="Arial"/>
      <family val="2"/>
    </font>
    <font>
      <b/>
      <sz val="20"/>
      <color theme="1"/>
      <name val="Calibri"/>
      <family val="2"/>
    </font>
    <font>
      <sz val="10"/>
      <color rgb="FF000000"/>
      <name val="Tahoma"/>
      <family val="2"/>
    </font>
    <font>
      <b/>
      <sz val="10"/>
      <color rgb="FF000000"/>
      <name val="Tahoma"/>
      <family val="2"/>
    </font>
    <font>
      <b/>
      <sz val="10"/>
      <color rgb="FF000000"/>
      <name val="Tahoma"/>
      <family val="34"/>
    </font>
    <font>
      <sz val="10"/>
      <color rgb="FF000000"/>
      <name val="Tahoma"/>
      <family val="34"/>
    </font>
    <font>
      <b/>
      <sz val="14"/>
      <color rgb="FFC00000"/>
      <name val="Calibri"/>
      <family val="2"/>
    </font>
    <font>
      <sz val="11"/>
      <color rgb="FFC00000"/>
      <name val="Arial"/>
      <family val="2"/>
    </font>
    <font>
      <sz val="10"/>
      <color rgb="FFC00000"/>
      <name val="Arial"/>
      <family val="2"/>
    </font>
    <font>
      <u/>
      <sz val="11"/>
      <color theme="10"/>
      <name val="Calibri"/>
      <family val="2"/>
      <scheme val="minor"/>
    </font>
    <font>
      <i/>
      <sz val="14"/>
      <color rgb="FF0432FF"/>
      <name val="Arial"/>
      <family val="2"/>
    </font>
    <font>
      <b/>
      <i/>
      <sz val="18"/>
      <color rgb="FF0432FF"/>
      <name val="Arial"/>
      <family val="2"/>
    </font>
    <font>
      <i/>
      <sz val="18"/>
      <color rgb="FF0432FF"/>
      <name val="Arial"/>
      <family val="2"/>
    </font>
    <font>
      <sz val="8"/>
      <color rgb="FF0432FF"/>
      <name val="Arial"/>
      <family val="2"/>
    </font>
    <font>
      <i/>
      <sz val="14"/>
      <color rgb="FFC00000"/>
      <name val="Arial"/>
      <family val="2"/>
    </font>
    <font>
      <b/>
      <i/>
      <sz val="14"/>
      <color rgb="FFC00000"/>
      <name val="Arial"/>
      <family val="2"/>
    </font>
    <font>
      <i/>
      <sz val="12"/>
      <color rgb="FF0432FF"/>
      <name val="Arial"/>
      <family val="2"/>
    </font>
    <font>
      <sz val="12"/>
      <color theme="1"/>
      <name val="Arial"/>
      <family val="2"/>
    </font>
    <font>
      <b/>
      <sz val="18"/>
      <color theme="1"/>
      <name val="Arial"/>
      <family val="2"/>
    </font>
    <font>
      <b/>
      <sz val="18"/>
      <color theme="1"/>
      <name val="Calibri"/>
      <family val="2"/>
    </font>
    <font>
      <b/>
      <sz val="18"/>
      <color theme="1"/>
      <name val="Arial Black"/>
      <family val="2"/>
    </font>
    <font>
      <b/>
      <sz val="16"/>
      <color rgb="FFC00000"/>
      <name val="Arial"/>
      <family val="2"/>
    </font>
    <font>
      <sz val="14"/>
      <name val="Arial"/>
      <family val="2"/>
    </font>
    <font>
      <b/>
      <sz val="18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4"/>
      <color rgb="FFFFC000"/>
      <name val="Calibri (Body)"/>
    </font>
    <font>
      <b/>
      <sz val="14"/>
      <color rgb="FFC00000"/>
      <name val="Calibri"/>
      <family val="2"/>
      <scheme val="minor"/>
    </font>
    <font>
      <b/>
      <sz val="16"/>
      <color rgb="FFFFFF00"/>
      <name val="Calibri"/>
      <family val="2"/>
      <scheme val="minor"/>
    </font>
    <font>
      <b/>
      <sz val="16"/>
      <color rgb="FF92D05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vertAlign val="superscript"/>
      <sz val="14"/>
      <color theme="1"/>
      <name val="Calibri (Body)"/>
    </font>
    <font>
      <sz val="12"/>
      <color rgb="FF000000"/>
      <name val="Tahoma"/>
      <family val="2"/>
    </font>
    <font>
      <b/>
      <sz val="9"/>
      <color rgb="FFC00000"/>
      <name val="Arial"/>
      <family val="2"/>
    </font>
    <font>
      <sz val="10"/>
      <color rgb="FF000000"/>
      <name val="Calibri"/>
      <family val="2"/>
      <scheme val="minor"/>
    </font>
    <font>
      <sz val="14"/>
      <color rgb="FF0432FF"/>
      <name val="Arial"/>
      <family val="2"/>
    </font>
    <font>
      <b/>
      <i/>
      <sz val="13"/>
      <color rgb="FF000000"/>
      <name val="Aptos Display"/>
      <family val="2"/>
      <charset val="1"/>
    </font>
    <font>
      <b/>
      <sz val="13"/>
      <color rgb="FF000000"/>
      <name val="Aptos Display"/>
      <family val="2"/>
      <charset val="1"/>
    </font>
    <font>
      <i/>
      <sz val="12"/>
      <color rgb="FF000000"/>
      <name val="Aptos Display"/>
      <family val="2"/>
      <charset val="1"/>
    </font>
    <font>
      <sz val="12"/>
      <color rgb="FF000000"/>
      <name val="Aptos"/>
      <family val="2"/>
    </font>
    <font>
      <b/>
      <i/>
      <sz val="12"/>
      <color rgb="FF782170"/>
      <name val="Aptos Display"/>
      <family val="2"/>
      <charset val="1"/>
    </font>
    <font>
      <b/>
      <sz val="12"/>
      <color rgb="FF782170"/>
      <name val="Aptos"/>
      <family val="2"/>
    </font>
    <font>
      <b/>
      <sz val="11"/>
      <color rgb="FF000000"/>
      <name val="Calibri"/>
      <family val="34"/>
    </font>
    <font>
      <sz val="11"/>
      <color rgb="FF000000"/>
      <name val="Calibri"/>
      <family val="34"/>
    </font>
    <font>
      <sz val="10"/>
      <color rgb="FF000000"/>
      <name val="Calibri"/>
      <family val="34"/>
    </font>
    <font>
      <b/>
      <i/>
      <sz val="10"/>
      <color rgb="FF000000"/>
      <name val="Calibri"/>
      <family val="34"/>
    </font>
    <font>
      <b/>
      <i/>
      <sz val="9"/>
      <color rgb="FF000000"/>
      <name val="Tahoma"/>
      <family val="34"/>
    </font>
    <font>
      <sz val="9"/>
      <color rgb="FF000000"/>
      <name val="Tahoma"/>
      <family val="34"/>
    </font>
    <font>
      <b/>
      <sz val="10"/>
      <color rgb="FF00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CCCCC"/>
        <bgColor rgb="FF000000"/>
      </patternFill>
    </fill>
    <fill>
      <patternFill patternType="solid">
        <fgColor rgb="FFC0E6F5"/>
        <bgColor rgb="FF000000"/>
      </patternFill>
    </fill>
    <fill>
      <patternFill patternType="solid">
        <fgColor rgb="FFD0D0D0"/>
        <bgColor rgb="FF000000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5" fillId="0" borderId="0" applyFont="0" applyFill="0" applyBorder="0" applyAlignment="0" applyProtection="0"/>
    <xf numFmtId="0" fontId="19" fillId="0" borderId="0" applyNumberFormat="0" applyFill="0" applyBorder="0" applyAlignment="0" applyProtection="0"/>
  </cellStyleXfs>
  <cellXfs count="139">
    <xf numFmtId="0" fontId="0" fillId="0" borderId="0" xfId="0"/>
    <xf numFmtId="0" fontId="1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5" fontId="4" fillId="0" borderId="2" xfId="0" applyNumberFormat="1" applyFont="1" applyBorder="1" applyAlignment="1">
      <alignment vertical="center" shrinkToFit="1"/>
    </xf>
    <xf numFmtId="164" fontId="4" fillId="3" borderId="2" xfId="0" applyNumberFormat="1" applyFont="1" applyFill="1" applyBorder="1" applyAlignment="1">
      <alignment horizontal="center" vertical="center"/>
    </xf>
    <xf numFmtId="164" fontId="4" fillId="3" borderId="6" xfId="0" applyNumberFormat="1" applyFont="1" applyFill="1" applyBorder="1" applyAlignment="1">
      <alignment horizontal="center" vertical="center"/>
    </xf>
    <xf numFmtId="164" fontId="4" fillId="2" borderId="5" xfId="0" applyNumberFormat="1" applyFont="1" applyFill="1" applyBorder="1" applyAlignment="1">
      <alignment vertical="center" wrapText="1"/>
    </xf>
    <xf numFmtId="164" fontId="4" fillId="2" borderId="5" xfId="1" applyNumberFormat="1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44" fontId="4" fillId="2" borderId="3" xfId="1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3" fillId="4" borderId="15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 wrapText="1"/>
    </xf>
    <xf numFmtId="0" fontId="3" fillId="4" borderId="17" xfId="0" applyFont="1" applyFill="1" applyBorder="1" applyAlignment="1">
      <alignment horizontal="center" vertical="center" wrapText="1"/>
    </xf>
    <xf numFmtId="0" fontId="4" fillId="4" borderId="15" xfId="0" applyFont="1" applyFill="1" applyBorder="1" applyAlignment="1">
      <alignment horizontal="center" vertical="center" wrapText="1"/>
    </xf>
    <xf numFmtId="44" fontId="4" fillId="4" borderId="15" xfId="0" applyNumberFormat="1" applyFont="1" applyFill="1" applyBorder="1" applyAlignment="1">
      <alignment horizontal="center" vertical="center" wrapText="1"/>
    </xf>
    <xf numFmtId="0" fontId="4" fillId="4" borderId="15" xfId="0" applyFont="1" applyFill="1" applyBorder="1" applyAlignment="1">
      <alignment horizontal="center" vertical="center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0" borderId="14" xfId="0" applyFont="1" applyBorder="1" applyAlignment="1" applyProtection="1">
      <alignment horizontal="center" vertical="center" wrapText="1"/>
      <protection locked="0"/>
    </xf>
    <xf numFmtId="1" fontId="4" fillId="0" borderId="7" xfId="0" applyNumberFormat="1" applyFont="1" applyBorder="1" applyAlignment="1" applyProtection="1">
      <alignment horizontal="center" vertical="center" wrapText="1"/>
      <protection locked="0"/>
    </xf>
    <xf numFmtId="1" fontId="4" fillId="0" borderId="14" xfId="0" applyNumberFormat="1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1" fontId="4" fillId="0" borderId="2" xfId="0" applyNumberFormat="1" applyFont="1" applyBorder="1" applyAlignment="1" applyProtection="1">
      <alignment horizontal="center" vertical="center" shrinkToFit="1"/>
      <protection locked="0"/>
    </xf>
    <xf numFmtId="1" fontId="4" fillId="0" borderId="3" xfId="0" applyNumberFormat="1" applyFont="1" applyBorder="1" applyAlignment="1" applyProtection="1">
      <alignment horizontal="center" vertical="center" wrapText="1"/>
      <protection locked="0"/>
    </xf>
    <xf numFmtId="1" fontId="4" fillId="0" borderId="7" xfId="0" applyNumberFormat="1" applyFont="1" applyBorder="1" applyAlignment="1">
      <alignment horizontal="center" vertical="center" shrinkToFit="1"/>
    </xf>
    <xf numFmtId="164" fontId="4" fillId="0" borderId="7" xfId="0" applyNumberFormat="1" applyFont="1" applyBorder="1" applyAlignment="1">
      <alignment vertical="center" shrinkToFit="1"/>
    </xf>
    <xf numFmtId="164" fontId="4" fillId="3" borderId="7" xfId="0" applyNumberFormat="1" applyFont="1" applyFill="1" applyBorder="1" applyAlignment="1">
      <alignment horizontal="center" vertical="center"/>
    </xf>
    <xf numFmtId="164" fontId="4" fillId="0" borderId="2" xfId="0" applyNumberFormat="1" applyFont="1" applyBorder="1" applyAlignment="1">
      <alignment vertical="center" shrinkToFit="1"/>
    </xf>
    <xf numFmtId="0" fontId="9" fillId="2" borderId="13" xfId="0" applyFont="1" applyFill="1" applyBorder="1" applyAlignment="1">
      <alignment horizontal="left" vertical="top"/>
    </xf>
    <xf numFmtId="0" fontId="9" fillId="2" borderId="0" xfId="0" applyFont="1" applyFill="1" applyAlignment="1">
      <alignment horizontal="left" vertical="top"/>
    </xf>
    <xf numFmtId="44" fontId="4" fillId="0" borderId="7" xfId="1" applyFont="1" applyBorder="1" applyAlignment="1" applyProtection="1">
      <alignment vertical="center" shrinkToFit="1"/>
      <protection locked="0"/>
    </xf>
    <xf numFmtId="0" fontId="6" fillId="2" borderId="6" xfId="0" applyFont="1" applyFill="1" applyBorder="1" applyAlignment="1">
      <alignment horizontal="center" vertical="center" wrapText="1"/>
    </xf>
    <xf numFmtId="44" fontId="4" fillId="4" borderId="6" xfId="0" applyNumberFormat="1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/>
    </xf>
    <xf numFmtId="164" fontId="4" fillId="0" borderId="7" xfId="0" applyNumberFormat="1" applyFont="1" applyBorder="1" applyAlignment="1" applyProtection="1">
      <alignment horizontal="center" vertical="center" wrapText="1"/>
      <protection locked="0"/>
    </xf>
    <xf numFmtId="164" fontId="4" fillId="0" borderId="14" xfId="1" applyNumberFormat="1" applyFont="1" applyBorder="1" applyAlignment="1" applyProtection="1">
      <alignment vertical="center" wrapText="1"/>
      <protection locked="0"/>
    </xf>
    <xf numFmtId="164" fontId="4" fillId="0" borderId="2" xfId="0" applyNumberFormat="1" applyFont="1" applyBorder="1" applyAlignment="1" applyProtection="1">
      <alignment horizontal="center" vertical="center" wrapText="1"/>
      <protection locked="0"/>
    </xf>
    <xf numFmtId="164" fontId="4" fillId="0" borderId="3" xfId="1" applyNumberFormat="1" applyFont="1" applyBorder="1" applyAlignment="1" applyProtection="1">
      <alignment vertical="center" wrapText="1"/>
      <protection locked="0"/>
    </xf>
    <xf numFmtId="164" fontId="4" fillId="0" borderId="2" xfId="1" applyNumberFormat="1" applyFont="1" applyBorder="1" applyAlignment="1" applyProtection="1">
      <alignment vertical="center" wrapText="1"/>
      <protection locked="0"/>
    </xf>
    <xf numFmtId="0" fontId="4" fillId="0" borderId="7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164" fontId="8" fillId="0" borderId="2" xfId="0" applyNumberFormat="1" applyFont="1" applyBorder="1" applyAlignment="1">
      <alignment vertical="center" wrapText="1"/>
    </xf>
    <xf numFmtId="44" fontId="4" fillId="0" borderId="2" xfId="1" applyFont="1" applyBorder="1" applyAlignment="1" applyProtection="1">
      <alignment vertical="center" shrinkToFit="1"/>
      <protection locked="0"/>
    </xf>
    <xf numFmtId="44" fontId="4" fillId="0" borderId="2" xfId="1" applyFont="1" applyBorder="1" applyAlignment="1" applyProtection="1">
      <alignment vertical="center" wrapText="1"/>
      <protection locked="0"/>
    </xf>
    <xf numFmtId="0" fontId="4" fillId="2" borderId="5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44" fontId="4" fillId="2" borderId="5" xfId="1" applyFont="1" applyFill="1" applyBorder="1" applyAlignment="1" applyProtection="1">
      <alignment horizontal="center" vertical="center"/>
    </xf>
    <xf numFmtId="44" fontId="4" fillId="2" borderId="3" xfId="1" applyFont="1" applyFill="1" applyBorder="1" applyAlignment="1" applyProtection="1">
      <alignment horizontal="center" vertical="center"/>
    </xf>
    <xf numFmtId="0" fontId="19" fillId="0" borderId="0" xfId="2" applyAlignment="1">
      <alignment horizontal="left" vertical="top"/>
    </xf>
    <xf numFmtId="0" fontId="9" fillId="2" borderId="14" xfId="0" applyFont="1" applyFill="1" applyBorder="1" applyAlignment="1">
      <alignment vertical="top"/>
    </xf>
    <xf numFmtId="0" fontId="39" fillId="4" borderId="2" xfId="0" applyFont="1" applyFill="1" applyBorder="1" applyAlignment="1">
      <alignment horizontal="center" vertical="center" wrapText="1"/>
    </xf>
    <xf numFmtId="0" fontId="40" fillId="6" borderId="2" xfId="0" applyFont="1" applyFill="1" applyBorder="1" applyAlignment="1" applyProtection="1">
      <alignment horizontal="center" vertical="center"/>
      <protection locked="0"/>
    </xf>
    <xf numFmtId="165" fontId="40" fillId="7" borderId="2" xfId="1" applyNumberFormat="1" applyFont="1" applyFill="1" applyBorder="1" applyAlignment="1" applyProtection="1">
      <alignment horizontal="center" vertical="center"/>
      <protection locked="0"/>
    </xf>
    <xf numFmtId="166" fontId="40" fillId="8" borderId="2" xfId="1" applyNumberFormat="1" applyFont="1" applyFill="1" applyBorder="1" applyAlignment="1">
      <alignment horizontal="center" vertical="center"/>
    </xf>
    <xf numFmtId="0" fontId="49" fillId="0" borderId="0" xfId="0" applyFont="1" applyAlignment="1">
      <alignment vertical="center" wrapText="1"/>
    </xf>
    <xf numFmtId="44" fontId="49" fillId="9" borderId="0" xfId="0" applyNumberFormat="1" applyFont="1" applyFill="1" applyAlignment="1">
      <alignment vertical="center" wrapText="1"/>
    </xf>
    <xf numFmtId="0" fontId="49" fillId="10" borderId="21" xfId="0" applyFont="1" applyFill="1" applyBorder="1" applyAlignment="1">
      <alignment vertical="center" wrapText="1"/>
    </xf>
    <xf numFmtId="44" fontId="49" fillId="10" borderId="22" xfId="0" applyNumberFormat="1" applyFont="1" applyFill="1" applyBorder="1" applyAlignment="1">
      <alignment vertical="center" wrapText="1"/>
    </xf>
    <xf numFmtId="44" fontId="49" fillId="9" borderId="24" xfId="0" applyNumberFormat="1" applyFont="1" applyFill="1" applyBorder="1" applyAlignment="1">
      <alignment vertical="center" wrapText="1"/>
    </xf>
    <xf numFmtId="0" fontId="51" fillId="11" borderId="26" xfId="0" applyFont="1" applyFill="1" applyBorder="1" applyAlignment="1">
      <alignment vertical="center" wrapText="1"/>
    </xf>
    <xf numFmtId="44" fontId="51" fillId="11" borderId="27" xfId="0" applyNumberFormat="1" applyFont="1" applyFill="1" applyBorder="1" applyAlignment="1">
      <alignment vertical="center" wrapText="1"/>
    </xf>
    <xf numFmtId="0" fontId="47" fillId="9" borderId="18" xfId="0" applyFont="1" applyFill="1" applyBorder="1" applyAlignment="1">
      <alignment horizontal="center" vertical="center" wrapText="1"/>
    </xf>
    <xf numFmtId="0" fontId="49" fillId="0" borderId="0" xfId="0" applyFont="1" applyAlignment="1">
      <alignment horizontal="center" vertical="center" wrapText="1"/>
    </xf>
    <xf numFmtId="0" fontId="49" fillId="10" borderId="21" xfId="0" applyFont="1" applyFill="1" applyBorder="1" applyAlignment="1">
      <alignment horizontal="center" vertical="center" wrapText="1"/>
    </xf>
    <xf numFmtId="0" fontId="51" fillId="11" borderId="26" xfId="0" applyFont="1" applyFill="1" applyBorder="1" applyAlignment="1">
      <alignment horizontal="center" vertical="center" wrapText="1"/>
    </xf>
    <xf numFmtId="44" fontId="49" fillId="0" borderId="0" xfId="1" applyFont="1" applyAlignment="1">
      <alignment vertical="center" wrapText="1"/>
    </xf>
    <xf numFmtId="44" fontId="49" fillId="10" borderId="21" xfId="1" applyFont="1" applyFill="1" applyBorder="1" applyAlignment="1">
      <alignment vertical="center" wrapText="1"/>
    </xf>
    <xf numFmtId="44" fontId="51" fillId="11" borderId="26" xfId="1" applyFont="1" applyFill="1" applyBorder="1" applyAlignment="1">
      <alignment vertical="center" wrapText="1"/>
    </xf>
    <xf numFmtId="0" fontId="46" fillId="0" borderId="18" xfId="0" applyFont="1" applyBorder="1" applyAlignment="1">
      <alignment horizontal="left" vertical="center" wrapText="1"/>
    </xf>
    <xf numFmtId="0" fontId="48" fillId="0" borderId="19" xfId="0" applyFont="1" applyBorder="1" applyAlignment="1">
      <alignment horizontal="left" vertical="center" wrapText="1"/>
    </xf>
    <xf numFmtId="0" fontId="48" fillId="0" borderId="20" xfId="0" applyFont="1" applyBorder="1" applyAlignment="1">
      <alignment horizontal="left" vertical="center" wrapText="1"/>
    </xf>
    <xf numFmtId="0" fontId="48" fillId="0" borderId="23" xfId="0" applyFont="1" applyBorder="1" applyAlignment="1">
      <alignment horizontal="left" vertical="center" wrapText="1"/>
    </xf>
    <xf numFmtId="0" fontId="50" fillId="0" borderId="25" xfId="0" applyFont="1" applyBorder="1" applyAlignment="1">
      <alignment horizontal="left" vertical="center" wrapText="1"/>
    </xf>
    <xf numFmtId="0" fontId="50" fillId="0" borderId="23" xfId="0" applyFont="1" applyBorder="1" applyAlignment="1">
      <alignment horizontal="left" vertical="center" wrapText="1"/>
    </xf>
    <xf numFmtId="0" fontId="51" fillId="11" borderId="0" xfId="0" applyFont="1" applyFill="1" applyAlignment="1">
      <alignment vertical="center" wrapText="1"/>
    </xf>
    <xf numFmtId="0" fontId="51" fillId="11" borderId="0" xfId="0" applyFont="1" applyFill="1" applyAlignment="1">
      <alignment horizontal="center" vertical="center" wrapText="1"/>
    </xf>
    <xf numFmtId="44" fontId="51" fillId="11" borderId="0" xfId="1" applyFont="1" applyFill="1" applyBorder="1" applyAlignment="1">
      <alignment vertical="center" wrapText="1"/>
    </xf>
    <xf numFmtId="44" fontId="51" fillId="11" borderId="24" xfId="0" applyNumberFormat="1" applyFont="1" applyFill="1" applyBorder="1" applyAlignment="1">
      <alignment vertical="center" wrapText="1"/>
    </xf>
    <xf numFmtId="0" fontId="49" fillId="10" borderId="0" xfId="0" applyFont="1" applyFill="1" applyAlignment="1">
      <alignment vertical="center" wrapText="1"/>
    </xf>
    <xf numFmtId="0" fontId="49" fillId="10" borderId="0" xfId="0" applyFont="1" applyFill="1" applyAlignment="1">
      <alignment horizontal="center" vertical="center" wrapText="1"/>
    </xf>
    <xf numFmtId="44" fontId="49" fillId="10" borderId="0" xfId="1" applyFont="1" applyFill="1" applyBorder="1" applyAlignment="1">
      <alignment vertical="center" wrapText="1"/>
    </xf>
    <xf numFmtId="44" fontId="49" fillId="10" borderId="24" xfId="0" applyNumberFormat="1" applyFont="1" applyFill="1" applyBorder="1" applyAlignment="1">
      <alignment vertical="center" wrapText="1"/>
    </xf>
    <xf numFmtId="44" fontId="49" fillId="0" borderId="0" xfId="1" applyFont="1" applyBorder="1" applyAlignment="1">
      <alignment vertical="center" wrapText="1"/>
    </xf>
    <xf numFmtId="0" fontId="49" fillId="12" borderId="0" xfId="0" applyFont="1" applyFill="1" applyAlignment="1">
      <alignment vertical="center" wrapText="1"/>
    </xf>
    <xf numFmtId="0" fontId="49" fillId="12" borderId="0" xfId="0" applyFont="1" applyFill="1" applyAlignment="1">
      <alignment horizontal="center" vertical="center" wrapText="1"/>
    </xf>
    <xf numFmtId="44" fontId="49" fillId="12" borderId="0" xfId="1" applyFont="1" applyFill="1" applyBorder="1" applyAlignment="1">
      <alignment vertical="center" wrapText="1"/>
    </xf>
    <xf numFmtId="0" fontId="48" fillId="0" borderId="25" xfId="0" applyFont="1" applyBorder="1" applyAlignment="1">
      <alignment horizontal="left" vertical="center" wrapText="1"/>
    </xf>
    <xf numFmtId="0" fontId="49" fillId="0" borderId="26" xfId="0" applyFont="1" applyBorder="1" applyAlignment="1">
      <alignment vertical="center" wrapText="1"/>
    </xf>
    <xf numFmtId="0" fontId="49" fillId="0" borderId="26" xfId="0" applyFont="1" applyBorder="1" applyAlignment="1">
      <alignment horizontal="center" vertical="center" wrapText="1"/>
    </xf>
    <xf numFmtId="44" fontId="49" fillId="0" borderId="26" xfId="1" applyFont="1" applyBorder="1" applyAlignment="1">
      <alignment vertical="center" wrapText="1"/>
    </xf>
    <xf numFmtId="44" fontId="49" fillId="9" borderId="27" xfId="0" applyNumberFormat="1" applyFont="1" applyFill="1" applyBorder="1" applyAlignment="1">
      <alignment vertical="center" wrapText="1"/>
    </xf>
    <xf numFmtId="0" fontId="30" fillId="0" borderId="2" xfId="0" applyFont="1" applyBorder="1" applyAlignment="1">
      <alignment horizontal="left" vertical="top" wrapText="1"/>
    </xf>
    <xf numFmtId="0" fontId="30" fillId="0" borderId="3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4" xfId="0" applyFont="1" applyBorder="1" applyAlignment="1" applyProtection="1">
      <alignment horizontal="left" vertical="center" wrapText="1" indent="2"/>
      <protection locked="0"/>
    </xf>
    <xf numFmtId="0" fontId="2" fillId="0" borderId="5" xfId="0" applyFont="1" applyBorder="1" applyAlignment="1" applyProtection="1">
      <alignment horizontal="left" vertical="center" wrapText="1" indent="2"/>
      <protection locked="0"/>
    </xf>
    <xf numFmtId="0" fontId="2" fillId="0" borderId="3" xfId="0" applyFont="1" applyBorder="1" applyAlignment="1" applyProtection="1">
      <alignment horizontal="left" vertical="center" wrapText="1" indent="2"/>
      <protection locked="0"/>
    </xf>
    <xf numFmtId="0" fontId="6" fillId="2" borderId="4" xfId="0" applyFont="1" applyFill="1" applyBorder="1" applyAlignment="1" applyProtection="1">
      <alignment horizontal="left" vertical="center" wrapText="1"/>
      <protection locked="0"/>
    </xf>
    <xf numFmtId="0" fontId="6" fillId="2" borderId="5" xfId="0" applyFont="1" applyFill="1" applyBorder="1" applyAlignment="1" applyProtection="1">
      <alignment horizontal="left" vertical="center" wrapText="1"/>
      <protection locked="0"/>
    </xf>
    <xf numFmtId="0" fontId="6" fillId="2" borderId="3" xfId="0" applyFont="1" applyFill="1" applyBorder="1" applyAlignment="1" applyProtection="1">
      <alignment horizontal="left" vertical="center" wrapText="1"/>
      <protection locked="0"/>
    </xf>
    <xf numFmtId="0" fontId="2" fillId="0" borderId="11" xfId="0" applyFont="1" applyBorder="1" applyAlignment="1" applyProtection="1">
      <alignment horizontal="left" vertical="center" wrapText="1" indent="2"/>
      <protection locked="0"/>
    </xf>
    <xf numFmtId="0" fontId="2" fillId="0" borderId="12" xfId="0" applyFont="1" applyBorder="1" applyAlignment="1" applyProtection="1">
      <alignment horizontal="left" vertical="center" wrapText="1" indent="2"/>
      <protection locked="0"/>
    </xf>
    <xf numFmtId="0" fontId="9" fillId="0" borderId="4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top"/>
    </xf>
    <xf numFmtId="0" fontId="9" fillId="2" borderId="8" xfId="0" applyFont="1" applyFill="1" applyBorder="1" applyAlignment="1">
      <alignment horizontal="left" vertical="top"/>
    </xf>
    <xf numFmtId="0" fontId="9" fillId="2" borderId="9" xfId="0" applyFont="1" applyFill="1" applyBorder="1" applyAlignment="1">
      <alignment horizontal="left" vertical="top"/>
    </xf>
    <xf numFmtId="0" fontId="9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left" vertical="top"/>
    </xf>
    <xf numFmtId="0" fontId="9" fillId="2" borderId="13" xfId="0" applyFont="1" applyFill="1" applyBorder="1" applyAlignment="1">
      <alignment horizontal="left" vertical="top"/>
    </xf>
    <xf numFmtId="0" fontId="11" fillId="2" borderId="10" xfId="0" applyFont="1" applyFill="1" applyBorder="1" applyAlignment="1" applyProtection="1">
      <alignment horizontal="left" vertical="center" wrapText="1"/>
      <protection locked="0"/>
    </xf>
    <xf numFmtId="0" fontId="11" fillId="2" borderId="8" xfId="0" applyFont="1" applyFill="1" applyBorder="1" applyAlignment="1" applyProtection="1">
      <alignment horizontal="left" vertical="center" wrapText="1"/>
      <protection locked="0"/>
    </xf>
    <xf numFmtId="44" fontId="6" fillId="2" borderId="4" xfId="1" applyFont="1" applyFill="1" applyBorder="1" applyAlignment="1" applyProtection="1">
      <alignment horizontal="left" vertical="center" wrapText="1"/>
      <protection locked="0"/>
    </xf>
    <xf numFmtId="44" fontId="6" fillId="2" borderId="5" xfId="1" applyFont="1" applyFill="1" applyBorder="1" applyAlignment="1" applyProtection="1">
      <alignment horizontal="left" vertical="center" wrapText="1"/>
      <protection locked="0"/>
    </xf>
    <xf numFmtId="0" fontId="9" fillId="2" borderId="11" xfId="0" applyFont="1" applyFill="1" applyBorder="1" applyAlignment="1">
      <alignment horizontal="left" vertical="top"/>
    </xf>
    <xf numFmtId="0" fontId="9" fillId="2" borderId="12" xfId="0" applyFont="1" applyFill="1" applyBorder="1" applyAlignment="1">
      <alignment horizontal="left" vertical="top"/>
    </xf>
    <xf numFmtId="0" fontId="31" fillId="0" borderId="4" xfId="0" applyFont="1" applyBorder="1" applyAlignment="1">
      <alignment horizontal="left"/>
    </xf>
    <xf numFmtId="0" fontId="31" fillId="0" borderId="3" xfId="0" applyFont="1" applyBorder="1" applyAlignment="1">
      <alignment horizontal="left"/>
    </xf>
    <xf numFmtId="0" fontId="28" fillId="2" borderId="11" xfId="0" applyFont="1" applyFill="1" applyBorder="1" applyAlignment="1" applyProtection="1">
      <alignment horizontal="left" vertical="center" wrapText="1"/>
      <protection locked="0"/>
    </xf>
    <xf numFmtId="0" fontId="28" fillId="2" borderId="12" xfId="0" applyFont="1" applyFill="1" applyBorder="1" applyAlignment="1" applyProtection="1">
      <alignment horizontal="left" vertical="center" wrapText="1"/>
      <protection locked="0"/>
    </xf>
    <xf numFmtId="0" fontId="24" fillId="2" borderId="0" xfId="0" applyFont="1" applyFill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3" fillId="2" borderId="8" xfId="0" applyFont="1" applyFill="1" applyBorder="1" applyAlignment="1">
      <alignment horizontal="center" vertical="center" wrapText="1"/>
    </xf>
    <xf numFmtId="0" fontId="23" fillId="2" borderId="9" xfId="0" applyFont="1" applyFill="1" applyBorder="1" applyAlignment="1">
      <alignment horizontal="center" vertical="center" wrapText="1"/>
    </xf>
    <xf numFmtId="0" fontId="32" fillId="0" borderId="4" xfId="0" applyFont="1" applyBorder="1" applyAlignment="1" applyProtection="1">
      <alignment horizontal="left"/>
      <protection locked="0"/>
    </xf>
    <xf numFmtId="0" fontId="32" fillId="0" borderId="5" xfId="0" applyFont="1" applyBorder="1" applyAlignment="1" applyProtection="1">
      <alignment horizontal="left"/>
      <protection locked="0"/>
    </xf>
    <xf numFmtId="0" fontId="32" fillId="0" borderId="3" xfId="0" applyFont="1" applyBorder="1" applyAlignment="1" applyProtection="1">
      <alignment horizontal="left"/>
      <protection locked="0"/>
    </xf>
    <xf numFmtId="0" fontId="26" fillId="3" borderId="11" xfId="0" applyFont="1" applyFill="1" applyBorder="1" applyAlignment="1">
      <alignment horizontal="center" vertical="top"/>
    </xf>
    <xf numFmtId="0" fontId="27" fillId="3" borderId="12" xfId="0" applyFont="1" applyFill="1" applyBorder="1" applyAlignment="1">
      <alignment horizontal="center" vertical="top"/>
    </xf>
    <xf numFmtId="0" fontId="27" fillId="3" borderId="14" xfId="0" applyFont="1" applyFill="1" applyBorder="1" applyAlignment="1">
      <alignment horizontal="center" vertical="top"/>
    </xf>
    <xf numFmtId="0" fontId="45" fillId="0" borderId="4" xfId="0" applyFont="1" applyBorder="1" applyAlignment="1" applyProtection="1">
      <alignment horizontal="left"/>
      <protection locked="0"/>
    </xf>
    <xf numFmtId="0" fontId="0" fillId="0" borderId="0" xfId="0" applyAlignment="1">
      <alignment horizontal="left" vertical="center" wrapText="1"/>
    </xf>
    <xf numFmtId="0" fontId="33" fillId="0" borderId="0" xfId="0" applyFont="1" applyAlignment="1">
      <alignment horizontal="center"/>
    </xf>
    <xf numFmtId="0" fontId="34" fillId="5" borderId="10" xfId="0" applyFont="1" applyFill="1" applyBorder="1" applyAlignment="1">
      <alignment horizontal="left" vertical="center" wrapText="1"/>
    </xf>
    <xf numFmtId="0" fontId="34" fillId="5" borderId="8" xfId="0" applyFont="1" applyFill="1" applyBorder="1" applyAlignment="1">
      <alignment horizontal="left" vertical="center" wrapText="1"/>
    </xf>
  </cellXfs>
  <cellStyles count="3">
    <cellStyle name="Currency" xfId="1" builtinId="4"/>
    <cellStyle name="Hyperlink" xfId="2" builtinId="8"/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043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896075</xdr:colOff>
      <xdr:row>16</xdr:row>
      <xdr:rowOff>54444</xdr:rowOff>
    </xdr:from>
    <xdr:to>
      <xdr:col>5</xdr:col>
      <xdr:colOff>44671</xdr:colOff>
      <xdr:row>16</xdr:row>
      <xdr:rowOff>159219</xdr:rowOff>
    </xdr:to>
    <xdr:grpSp>
      <xdr:nvGrpSpPr>
        <xdr:cNvPr id="2" name="Group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6166575" y="4232744"/>
          <a:ext cx="1586996" cy="104775"/>
          <a:chOff x="0" y="0"/>
          <a:chExt cx="1371600" cy="76200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/>
        </xdr:nvSpPr>
        <xdr:spPr>
          <a:xfrm>
            <a:off x="0" y="38101"/>
            <a:ext cx="1308100" cy="0"/>
          </a:xfrm>
          <a:custGeom>
            <a:avLst/>
            <a:gdLst/>
            <a:ahLst/>
            <a:cxnLst/>
            <a:rect l="0" t="0" r="0" b="0"/>
            <a:pathLst>
              <a:path w="1308100">
                <a:moveTo>
                  <a:pt x="0" y="0"/>
                </a:moveTo>
                <a:lnTo>
                  <a:pt x="1308100" y="0"/>
                </a:lnTo>
              </a:path>
            </a:pathLst>
          </a:custGeom>
          <a:ln w="9525">
            <a:solidFill>
              <a:srgbClr val="000000"/>
            </a:solidFill>
          </a:ln>
        </xdr:spPr>
      </xdr:sp>
      <xdr:sp macro="" textlink="">
        <xdr:nv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/>
        </xdr:nvSpPr>
        <xdr:spPr>
          <a:xfrm>
            <a:off x="1295401" y="0"/>
            <a:ext cx="76200" cy="76200"/>
          </a:xfrm>
          <a:custGeom>
            <a:avLst/>
            <a:gdLst/>
            <a:ahLst/>
            <a:cxnLst/>
            <a:rect l="0" t="0" r="0" b="0"/>
            <a:pathLst>
              <a:path w="76200" h="76200">
                <a:moveTo>
                  <a:pt x="0" y="0"/>
                </a:moveTo>
                <a:lnTo>
                  <a:pt x="0" y="76200"/>
                </a:lnTo>
                <a:lnTo>
                  <a:pt x="76200" y="38100"/>
                </a:lnTo>
                <a:lnTo>
                  <a:pt x="0" y="0"/>
                </a:lnTo>
                <a:close/>
              </a:path>
            </a:pathLst>
          </a:custGeom>
          <a:solidFill>
            <a:srgbClr val="000000"/>
          </a:solidFill>
        </xdr:spPr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896075</xdr:colOff>
      <xdr:row>16</xdr:row>
      <xdr:rowOff>54444</xdr:rowOff>
    </xdr:from>
    <xdr:to>
      <xdr:col>5</xdr:col>
      <xdr:colOff>44671</xdr:colOff>
      <xdr:row>16</xdr:row>
      <xdr:rowOff>159219</xdr:rowOff>
    </xdr:to>
    <xdr:grpSp>
      <xdr:nvGrpSpPr>
        <xdr:cNvPr id="2" name="Group 2">
          <a:extLst>
            <a:ext uri="{FF2B5EF4-FFF2-40B4-BE49-F238E27FC236}">
              <a16:creationId xmlns:a16="http://schemas.microsoft.com/office/drawing/2014/main" id="{544CCAAF-DFD6-C649-9EBB-CD09A4AAE082}"/>
            </a:ext>
          </a:extLst>
        </xdr:cNvPr>
        <xdr:cNvGrpSpPr/>
      </xdr:nvGrpSpPr>
      <xdr:grpSpPr>
        <a:xfrm>
          <a:off x="6166575" y="4232744"/>
          <a:ext cx="1586996" cy="104775"/>
          <a:chOff x="0" y="0"/>
          <a:chExt cx="1371600" cy="76200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9DC9B155-3982-6A20-07E6-3DA6ECBE1083}"/>
              </a:ext>
            </a:extLst>
          </xdr:cNvPr>
          <xdr:cNvSpPr/>
        </xdr:nvSpPr>
        <xdr:spPr>
          <a:xfrm>
            <a:off x="0" y="38101"/>
            <a:ext cx="1308100" cy="0"/>
          </a:xfrm>
          <a:custGeom>
            <a:avLst/>
            <a:gdLst/>
            <a:ahLst/>
            <a:cxnLst/>
            <a:rect l="0" t="0" r="0" b="0"/>
            <a:pathLst>
              <a:path w="1308100">
                <a:moveTo>
                  <a:pt x="0" y="0"/>
                </a:moveTo>
                <a:lnTo>
                  <a:pt x="1308100" y="0"/>
                </a:lnTo>
              </a:path>
            </a:pathLst>
          </a:custGeom>
          <a:ln w="9525">
            <a:solidFill>
              <a:srgbClr val="000000"/>
            </a:solidFill>
          </a:ln>
        </xdr:spPr>
      </xdr:sp>
      <xdr:sp macro="" textlink="">
        <xdr:nvSpPr>
          <xdr:cNvPr id="4" name="Shape 4">
            <a:extLst>
              <a:ext uri="{FF2B5EF4-FFF2-40B4-BE49-F238E27FC236}">
                <a16:creationId xmlns:a16="http://schemas.microsoft.com/office/drawing/2014/main" id="{22BC5F9B-21FD-2E76-0028-5C1971F67EAE}"/>
              </a:ext>
            </a:extLst>
          </xdr:cNvPr>
          <xdr:cNvSpPr/>
        </xdr:nvSpPr>
        <xdr:spPr>
          <a:xfrm>
            <a:off x="1295401" y="0"/>
            <a:ext cx="76200" cy="76200"/>
          </a:xfrm>
          <a:custGeom>
            <a:avLst/>
            <a:gdLst/>
            <a:ahLst/>
            <a:cxnLst/>
            <a:rect l="0" t="0" r="0" b="0"/>
            <a:pathLst>
              <a:path w="76200" h="76200">
                <a:moveTo>
                  <a:pt x="0" y="0"/>
                </a:moveTo>
                <a:lnTo>
                  <a:pt x="0" y="76200"/>
                </a:lnTo>
                <a:lnTo>
                  <a:pt x="76200" y="38100"/>
                </a:lnTo>
                <a:lnTo>
                  <a:pt x="0" y="0"/>
                </a:lnTo>
                <a:close/>
              </a:path>
            </a:pathLst>
          </a:custGeom>
          <a:solidFill>
            <a:srgbClr val="000000"/>
          </a:solidFill>
        </xdr:spPr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40"/>
  <sheetViews>
    <sheetView tabSelected="1" zoomScaleNormal="100" workbookViewId="0">
      <selection activeCell="A19" sqref="A19:H19"/>
    </sheetView>
  </sheetViews>
  <sheetFormatPr baseColWidth="10" defaultColWidth="9.1640625" defaultRowHeight="15" x14ac:dyDescent="0.2"/>
  <cols>
    <col min="1" max="1" width="24.5" style="2" customWidth="1"/>
    <col min="2" max="2" width="14.5" style="2" customWidth="1"/>
    <col min="3" max="3" width="30.1640625" style="2" customWidth="1"/>
    <col min="4" max="4" width="14.83203125" style="2" customWidth="1"/>
    <col min="5" max="5" width="17.1640625" style="2" customWidth="1"/>
    <col min="6" max="7" width="14.83203125" style="2" customWidth="1"/>
    <col min="8" max="13" width="13.83203125" style="2" customWidth="1"/>
    <col min="14" max="15" width="9.1640625" style="2"/>
    <col min="16" max="16" width="9.1640625" style="2" hidden="1" customWidth="1"/>
    <col min="17" max="17" width="9.1640625" style="2" customWidth="1"/>
    <col min="18" max="16384" width="9.1640625" style="2"/>
  </cols>
  <sheetData>
    <row r="1" spans="1:18" ht="34" customHeight="1" x14ac:dyDescent="0.2">
      <c r="A1" s="125" t="s">
        <v>87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7"/>
    </row>
    <row r="2" spans="1:18" ht="20" customHeight="1" x14ac:dyDescent="0.2">
      <c r="A2" s="123" t="s">
        <v>42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4"/>
    </row>
    <row r="3" spans="1:18" ht="16" x14ac:dyDescent="0.2">
      <c r="A3" s="131" t="s">
        <v>33</v>
      </c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3"/>
    </row>
    <row r="4" spans="1:18" s="1" customFormat="1" ht="26" x14ac:dyDescent="0.2">
      <c r="A4" s="119" t="s">
        <v>25</v>
      </c>
      <c r="B4" s="120"/>
      <c r="C4" s="128"/>
      <c r="D4" s="129"/>
      <c r="E4" s="129"/>
      <c r="F4" s="129"/>
      <c r="G4" s="129"/>
      <c r="H4" s="129"/>
      <c r="I4" s="129"/>
      <c r="J4" s="129"/>
      <c r="K4" s="129"/>
      <c r="L4" s="129"/>
      <c r="M4" s="130"/>
      <c r="R4" s="49"/>
    </row>
    <row r="5" spans="1:18" ht="23" x14ac:dyDescent="0.2">
      <c r="A5" s="121" t="s">
        <v>28</v>
      </c>
      <c r="B5" s="122"/>
      <c r="C5" s="122"/>
      <c r="D5" s="122"/>
      <c r="E5" s="122"/>
      <c r="F5" s="122"/>
      <c r="G5" s="122"/>
      <c r="H5" s="122"/>
      <c r="I5" s="30"/>
      <c r="J5" s="30"/>
      <c r="K5" s="30"/>
      <c r="L5" s="30"/>
      <c r="M5" s="29"/>
    </row>
    <row r="6" spans="1:18" ht="16" x14ac:dyDescent="0.2">
      <c r="A6" s="107" t="s">
        <v>24</v>
      </c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9"/>
    </row>
    <row r="7" spans="1:18" ht="16" x14ac:dyDescent="0.2">
      <c r="A7" s="110" t="s">
        <v>52</v>
      </c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2"/>
    </row>
    <row r="8" spans="1:18" ht="16" x14ac:dyDescent="0.2">
      <c r="A8" s="117" t="s">
        <v>53</v>
      </c>
      <c r="B8" s="118"/>
      <c r="C8" s="118"/>
      <c r="D8" s="118"/>
      <c r="E8" s="118"/>
      <c r="F8" s="118"/>
      <c r="G8" s="118"/>
      <c r="H8" s="118"/>
      <c r="I8" s="118"/>
      <c r="J8" s="118"/>
      <c r="K8" s="118"/>
      <c r="L8" s="118"/>
      <c r="M8" s="50"/>
    </row>
    <row r="9" spans="1:18" ht="57" thickBot="1" x14ac:dyDescent="0.25">
      <c r="A9" s="11" t="s">
        <v>26</v>
      </c>
      <c r="B9" s="12" t="s">
        <v>29</v>
      </c>
      <c r="C9" s="11" t="s">
        <v>51</v>
      </c>
      <c r="D9" s="11" t="s">
        <v>86</v>
      </c>
      <c r="E9" s="13" t="s">
        <v>27</v>
      </c>
      <c r="F9" s="11" t="s">
        <v>19</v>
      </c>
      <c r="G9" s="14" t="s">
        <v>17</v>
      </c>
      <c r="H9" s="14" t="s">
        <v>0</v>
      </c>
      <c r="I9" s="14" t="s">
        <v>1</v>
      </c>
      <c r="J9" s="15" t="s">
        <v>2</v>
      </c>
      <c r="K9" s="16" t="s">
        <v>5</v>
      </c>
      <c r="L9" s="16" t="s">
        <v>3</v>
      </c>
      <c r="M9" s="16" t="s">
        <v>4</v>
      </c>
    </row>
    <row r="10" spans="1:18" x14ac:dyDescent="0.2">
      <c r="A10" s="40"/>
      <c r="B10" s="18"/>
      <c r="C10" s="17"/>
      <c r="D10" s="19"/>
      <c r="E10" s="20"/>
      <c r="F10" s="31"/>
      <c r="G10" s="25">
        <f t="shared" ref="G10:G16" si="0">D10+E10</f>
        <v>0</v>
      </c>
      <c r="H10" s="26">
        <f>F10*G10</f>
        <v>0</v>
      </c>
      <c r="I10" s="26" t="str" cm="1">
        <f t="array" ref="I10">IFERROR(_xlfn.IFS(AND(B10 = "Other"), 0,  AND(B10 = "BU", C10 ="Undergraduate Reseach Assistant"), 0, AND(B10 = "BU", C10 ="Graduate Research Assistant"), 0, AND(B10= "BU", C10="Co-Investigator"), D10*F10*0.25+E10*F10*0.1, AND(B10= "BU", C10="Co-Principal Investigator"), D10*F10*0.25+E10*F10*0.1, AND(B10= "BU", C10="Other"), D10*F10*0.25+E10*F10*0.1,AND(B10 ="OSF"), H10*0.315), "")</f>
        <v/>
      </c>
      <c r="J10" s="26">
        <f>SUM(H10:I10)</f>
        <v>0</v>
      </c>
      <c r="K10" s="27">
        <f t="shared" ref="K10:K16" si="1">IF(B10=$K$9, J10, 0)</f>
        <v>0</v>
      </c>
      <c r="L10" s="27">
        <f t="shared" ref="L10:L16" si="2">IF(B10=$L$9, J10, 0)</f>
        <v>0</v>
      </c>
      <c r="M10" s="27">
        <f t="shared" ref="M10:M16" si="3">IF(B10=$M$9, J10, 0)</f>
        <v>0</v>
      </c>
      <c r="P10" s="2" t="s">
        <v>7</v>
      </c>
    </row>
    <row r="11" spans="1:18" x14ac:dyDescent="0.2">
      <c r="A11" s="41"/>
      <c r="B11" s="22"/>
      <c r="C11" s="21"/>
      <c r="D11" s="23"/>
      <c r="E11" s="24"/>
      <c r="F11" s="43"/>
      <c r="G11" s="25">
        <f t="shared" si="0"/>
        <v>0</v>
      </c>
      <c r="H11" s="26">
        <f t="shared" ref="H11:H16" si="4">F11*G11</f>
        <v>0</v>
      </c>
      <c r="I11" s="26" t="str" cm="1">
        <f t="array" ref="I11">IFERROR(_xlfn.IFS(AND(B11 = "Other"), 0,  AND(B11 = "BU", C11 ="Undergraduate Reseach Assistant"), 0, AND(B11 = "BU", C11 ="Graduate Research Assistant"), 0, AND(B11= "BU", C11="Co-Investigator"), D11*F11*0.25+E11*F11*0.1, AND(B11= "BU", C11="Co-Principal Investigator"), D11*F11*0.25+E11*F11*0.1, AND(B11= "BU", C11="Other"), D11*F11*0.25+E11*F11*0.1,AND(B11 ="OSF"), H11*0.315), "")</f>
        <v/>
      </c>
      <c r="J11" s="28">
        <f t="shared" ref="J11:J13" si="5">SUM(H11:I11)</f>
        <v>0</v>
      </c>
      <c r="K11" s="4">
        <f t="shared" si="1"/>
        <v>0</v>
      </c>
      <c r="L11" s="4">
        <f t="shared" si="2"/>
        <v>0</v>
      </c>
      <c r="M11" s="4">
        <f t="shared" si="3"/>
        <v>0</v>
      </c>
      <c r="P11" s="2" t="s">
        <v>8</v>
      </c>
    </row>
    <row r="12" spans="1:18" x14ac:dyDescent="0.2">
      <c r="A12" s="41"/>
      <c r="B12" s="22"/>
      <c r="C12" s="21"/>
      <c r="D12" s="23"/>
      <c r="E12" s="24"/>
      <c r="F12" s="43"/>
      <c r="G12" s="25">
        <f t="shared" si="0"/>
        <v>0</v>
      </c>
      <c r="H12" s="26">
        <f t="shared" si="4"/>
        <v>0</v>
      </c>
      <c r="I12" s="26" t="str" cm="1">
        <f t="array" ref="I12">IFERROR(_xlfn.IFS(AND(B12 = "Other"), 0,  AND(B12 = "BU", C12 ="Undergraduate Reseach Assistant"), 0, AND(B12 = "BU", C12 ="Graduate Research Assistant"), 0, AND(B12= "BU", C12="Co-Investigator"), D12*F12*0.25+E12*F12*0.1, AND(B12= "BU", C12="Co-Principal Investigator"), D12*F12*0.25+E12*F12*0.1, AND(B12= "BU", C12="Other"), D12*F12*0.25+E12*F12*0.1,AND(B12 ="OSF"), H12*0.315), "")</f>
        <v/>
      </c>
      <c r="J12" s="28">
        <f t="shared" si="5"/>
        <v>0</v>
      </c>
      <c r="K12" s="4">
        <f t="shared" si="1"/>
        <v>0</v>
      </c>
      <c r="L12" s="4">
        <f t="shared" si="2"/>
        <v>0</v>
      </c>
      <c r="M12" s="4">
        <f t="shared" si="3"/>
        <v>0</v>
      </c>
      <c r="P12" s="2" t="s">
        <v>4</v>
      </c>
    </row>
    <row r="13" spans="1:18" x14ac:dyDescent="0.2">
      <c r="A13" s="41"/>
      <c r="B13" s="22"/>
      <c r="C13" s="21"/>
      <c r="D13" s="23"/>
      <c r="E13" s="24"/>
      <c r="F13" s="43"/>
      <c r="G13" s="25">
        <f t="shared" si="0"/>
        <v>0</v>
      </c>
      <c r="H13" s="26">
        <f t="shared" si="4"/>
        <v>0</v>
      </c>
      <c r="I13" s="26" t="str" cm="1">
        <f t="array" ref="I13">IFERROR(_xlfn.IFS(AND(B13 = "Other"), 0,  AND(B13 = "BU", C13 ="Undergraduate Reseach Assistant"), 0, AND(B13 = "BU", C13 ="Graduate Research Assistant"), 0, AND(B13= "BU", C13="Co-Investigator"), D13*F13*0.25+E13*F13*0.1, AND(B13= "BU", C13="Co-Principal Investigator"), D13*F13*0.25+E13*F13*0.1, AND(B13= "BU", C13="Other"), D13*F13*0.25+E13*F13*0.1,AND(B13 ="OSF"), H13*0.315), "")</f>
        <v/>
      </c>
      <c r="J13" s="28">
        <f t="shared" si="5"/>
        <v>0</v>
      </c>
      <c r="K13" s="4">
        <f t="shared" si="1"/>
        <v>0</v>
      </c>
      <c r="L13" s="4">
        <f t="shared" si="2"/>
        <v>0</v>
      </c>
      <c r="M13" s="4">
        <f t="shared" si="3"/>
        <v>0</v>
      </c>
    </row>
    <row r="14" spans="1:18" x14ac:dyDescent="0.2">
      <c r="A14" s="41"/>
      <c r="B14" s="22"/>
      <c r="C14" s="21"/>
      <c r="D14" s="23"/>
      <c r="E14" s="24"/>
      <c r="F14" s="43"/>
      <c r="G14" s="25">
        <f t="shared" ref="G14" si="6">D14+E14</f>
        <v>0</v>
      </c>
      <c r="H14" s="26">
        <f t="shared" ref="H14" si="7">F14*G14</f>
        <v>0</v>
      </c>
      <c r="I14" s="26" t="str" cm="1">
        <f t="array" ref="I14">IFERROR(_xlfn.IFS(AND(B14 = "Other"), 0,  AND(B14 = "BU", C14 ="Undergraduate Reseach Assistant"), 0, AND(B14 = "BU", C14 ="Graduate Research Assistant"), 0, AND(B14= "BU", C14="Co-Investigator"), D14*F14*0.25+E14*F14*0.1, AND(B14= "BU", C14="Co-Principal Investigator"), D14*F14*0.25+E14*F14*0.1, AND(B14= "BU", C14="Other"), D14*F14*0.25+E14*F14*0.1,AND(B14 ="OSF"), H14*0.315), "")</f>
        <v/>
      </c>
      <c r="J14" s="28">
        <f t="shared" ref="J14" si="8">SUM(H14:I14)</f>
        <v>0</v>
      </c>
      <c r="K14" s="4">
        <f t="shared" si="1"/>
        <v>0</v>
      </c>
      <c r="L14" s="4">
        <f t="shared" si="2"/>
        <v>0</v>
      </c>
      <c r="M14" s="4">
        <f t="shared" si="3"/>
        <v>0</v>
      </c>
    </row>
    <row r="15" spans="1:18" x14ac:dyDescent="0.2">
      <c r="A15" s="41"/>
      <c r="B15" s="22"/>
      <c r="C15" s="21"/>
      <c r="D15" s="23"/>
      <c r="E15" s="24"/>
      <c r="F15" s="44"/>
      <c r="G15" s="25">
        <f t="shared" si="0"/>
        <v>0</v>
      </c>
      <c r="H15" s="26">
        <f t="shared" si="4"/>
        <v>0</v>
      </c>
      <c r="I15" s="26" t="str" cm="1">
        <f t="array" ref="I15">IFERROR(_xlfn.IFS(AND(B15 = "Other"), 0,  AND(B15 = "BU", C15 ="Undergraduate Reseach Assistant"), 0, AND(B15 = "BU", C15 ="Graduate Research Assistant"), 0, AND(B15= "BU", C15="Co-Investigator"), D15*F15*0.25+E15*F15*0.1, AND(B15= "BU", C15="Co-Principal Investigator"), D15*F15*0.25+E15*F15*0.1, AND(B15= "BU", C15="Other"), D15*F15*0.25+E15*F15*0.1,AND(B15 ="OSF"), H15*0.315), "")</f>
        <v/>
      </c>
      <c r="J15" s="28">
        <f>SUM(H15:I15)</f>
        <v>0</v>
      </c>
      <c r="K15" s="4">
        <f t="shared" si="1"/>
        <v>0</v>
      </c>
      <c r="L15" s="4">
        <f t="shared" si="2"/>
        <v>0</v>
      </c>
      <c r="M15" s="4">
        <f t="shared" si="3"/>
        <v>0</v>
      </c>
    </row>
    <row r="16" spans="1:18" x14ac:dyDescent="0.2">
      <c r="A16" s="41"/>
      <c r="B16" s="22"/>
      <c r="C16" s="21"/>
      <c r="D16" s="23"/>
      <c r="E16" s="24"/>
      <c r="F16" s="44"/>
      <c r="G16" s="25">
        <f t="shared" si="0"/>
        <v>0</v>
      </c>
      <c r="H16" s="26">
        <f t="shared" si="4"/>
        <v>0</v>
      </c>
      <c r="I16" s="26" t="str" cm="1">
        <f t="array" ref="I16">IFERROR(_xlfn.IFS(AND(B16 = "Other"), 0,  AND(B16 = "BU", C16 ="Undergraduate Reseach Assistant"), 0, AND(B16 = "BU", C16 ="Graduate Research Assistant"), 0, AND(B16= "BU", C16="Co-Investigator"), D16*F16*0.25+E16*F16*0.1, AND(B16= "BU", C16="Co-Principal Investigator"), D16*F16*0.25+E16*F16*0.1, AND(B16= "BU", C16="Other"), D16*F16*0.25+E16*F16*0.1,AND(B16 ="OSF"), H16*0.315), "")</f>
        <v/>
      </c>
      <c r="J16" s="28">
        <f>SUM(H16:I16)</f>
        <v>0</v>
      </c>
      <c r="K16" s="4">
        <f t="shared" si="1"/>
        <v>0</v>
      </c>
      <c r="L16" s="4">
        <f t="shared" si="2"/>
        <v>0</v>
      </c>
      <c r="M16" s="4">
        <f t="shared" si="3"/>
        <v>0</v>
      </c>
    </row>
    <row r="17" spans="1:13" x14ac:dyDescent="0.2">
      <c r="A17" s="94" t="s">
        <v>13</v>
      </c>
      <c r="B17" s="95"/>
      <c r="C17" s="94"/>
      <c r="D17" s="94"/>
      <c r="E17" s="94"/>
      <c r="F17" s="94"/>
      <c r="G17" s="94"/>
      <c r="H17" s="3">
        <f t="shared" ref="H17:M17" si="9">SUM(H10:H16)</f>
        <v>0</v>
      </c>
      <c r="I17" s="3">
        <f t="shared" si="9"/>
        <v>0</v>
      </c>
      <c r="J17" s="3">
        <f t="shared" si="9"/>
        <v>0</v>
      </c>
      <c r="K17" s="5">
        <f t="shared" si="9"/>
        <v>0</v>
      </c>
      <c r="L17" s="5">
        <f t="shared" si="9"/>
        <v>0</v>
      </c>
      <c r="M17" s="5">
        <f t="shared" si="9"/>
        <v>0</v>
      </c>
    </row>
    <row r="18" spans="1:13" ht="16" x14ac:dyDescent="0.2">
      <c r="A18" s="104"/>
      <c r="B18" s="105"/>
      <c r="C18" s="105"/>
      <c r="D18" s="105"/>
      <c r="E18" s="105"/>
      <c r="F18" s="105"/>
      <c r="G18" s="105"/>
      <c r="H18" s="105"/>
      <c r="I18" s="105"/>
      <c r="J18" s="105"/>
      <c r="K18" s="105"/>
      <c r="L18" s="105"/>
      <c r="M18" s="106"/>
    </row>
    <row r="19" spans="1:13" ht="43" customHeight="1" x14ac:dyDescent="0.2">
      <c r="A19" s="113" t="s">
        <v>41</v>
      </c>
      <c r="B19" s="114"/>
      <c r="C19" s="114"/>
      <c r="D19" s="114"/>
      <c r="E19" s="114"/>
      <c r="F19" s="114"/>
      <c r="G19" s="114"/>
      <c r="H19" s="114"/>
      <c r="I19" s="32" t="s">
        <v>30</v>
      </c>
      <c r="J19" s="33" t="s">
        <v>2</v>
      </c>
      <c r="K19" s="34" t="s">
        <v>5</v>
      </c>
      <c r="L19" s="34" t="s">
        <v>3</v>
      </c>
      <c r="M19" s="34" t="s">
        <v>4</v>
      </c>
    </row>
    <row r="20" spans="1:13" ht="16" customHeight="1" x14ac:dyDescent="0.2">
      <c r="A20" s="99" t="s">
        <v>14</v>
      </c>
      <c r="B20" s="100"/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 s="101"/>
    </row>
    <row r="21" spans="1:13" ht="16" customHeight="1" x14ac:dyDescent="0.2">
      <c r="A21" s="102"/>
      <c r="B21" s="103"/>
      <c r="C21" s="103"/>
      <c r="D21" s="103"/>
      <c r="E21" s="103"/>
      <c r="F21" s="103"/>
      <c r="G21" s="103"/>
      <c r="H21" s="103"/>
      <c r="I21" s="35"/>
      <c r="J21" s="36"/>
      <c r="K21" s="4">
        <f>IF(I21=$K$9, J21, 0)</f>
        <v>0</v>
      </c>
      <c r="L21" s="4">
        <f>IF(I21=$L$9, J21, 0)</f>
        <v>0</v>
      </c>
      <c r="M21" s="4">
        <f>IF(I21=$M$9, J21, 0)</f>
        <v>0</v>
      </c>
    </row>
    <row r="22" spans="1:13" ht="16" customHeight="1" x14ac:dyDescent="0.2">
      <c r="A22" s="102"/>
      <c r="B22" s="103"/>
      <c r="C22" s="103"/>
      <c r="D22" s="103"/>
      <c r="E22" s="103"/>
      <c r="F22" s="103"/>
      <c r="G22" s="103"/>
      <c r="H22" s="103"/>
      <c r="I22" s="35"/>
      <c r="J22" s="36"/>
      <c r="K22" s="4">
        <f>IF(I22=$K$9, J22, 0)</f>
        <v>0</v>
      </c>
      <c r="L22" s="4">
        <f>IF(I22=$L$9, J22, 0)</f>
        <v>0</v>
      </c>
      <c r="M22" s="4">
        <f>IF(I22=$M$9, J22, 0)</f>
        <v>0</v>
      </c>
    </row>
    <row r="23" spans="1:13" ht="16" customHeight="1" x14ac:dyDescent="0.2">
      <c r="A23" s="99" t="s">
        <v>55</v>
      </c>
      <c r="B23" s="100"/>
      <c r="C23" s="100"/>
      <c r="D23" s="100"/>
      <c r="E23" s="100"/>
      <c r="F23" s="100"/>
      <c r="G23" s="100"/>
      <c r="H23" s="100"/>
      <c r="I23" s="8"/>
      <c r="J23" s="6"/>
      <c r="K23" s="45"/>
      <c r="L23" s="45"/>
      <c r="M23" s="46"/>
    </row>
    <row r="24" spans="1:13" x14ac:dyDescent="0.2">
      <c r="A24" s="96"/>
      <c r="B24" s="97"/>
      <c r="C24" s="97"/>
      <c r="D24" s="97"/>
      <c r="E24" s="97"/>
      <c r="F24" s="97"/>
      <c r="G24" s="97"/>
      <c r="H24" s="98"/>
      <c r="I24" s="37"/>
      <c r="J24" s="38"/>
      <c r="K24" s="4">
        <f>IF(I24=$K$9, J24, 0)</f>
        <v>0</v>
      </c>
      <c r="L24" s="4">
        <f>IF(I24=$L$9, J24, 0)</f>
        <v>0</v>
      </c>
      <c r="M24" s="4">
        <f>IF(I24=$M$9, J24, 0)</f>
        <v>0</v>
      </c>
    </row>
    <row r="25" spans="1:13" x14ac:dyDescent="0.2">
      <c r="A25" s="96"/>
      <c r="B25" s="97"/>
      <c r="C25" s="97"/>
      <c r="D25" s="97"/>
      <c r="E25" s="97"/>
      <c r="F25" s="97"/>
      <c r="G25" s="97"/>
      <c r="H25" s="98"/>
      <c r="I25" s="37"/>
      <c r="J25" s="38"/>
      <c r="K25" s="4">
        <f>IF(I25=$K$9, J25, 0)</f>
        <v>0</v>
      </c>
      <c r="L25" s="4">
        <f>IF(I25=$L$9, J25, 0)</f>
        <v>0</v>
      </c>
      <c r="M25" s="4">
        <f>IF(I25=$M$9, J25, 0)</f>
        <v>0</v>
      </c>
    </row>
    <row r="26" spans="1:13" ht="16" customHeight="1" x14ac:dyDescent="0.2">
      <c r="A26" s="99" t="s">
        <v>21</v>
      </c>
      <c r="B26" s="100"/>
      <c r="C26" s="100"/>
      <c r="D26" s="100"/>
      <c r="E26" s="100"/>
      <c r="F26" s="100"/>
      <c r="G26" s="100"/>
      <c r="H26" s="100"/>
      <c r="I26" s="8"/>
      <c r="J26" s="6"/>
      <c r="K26" s="45"/>
      <c r="L26" s="45"/>
      <c r="M26" s="46"/>
    </row>
    <row r="27" spans="1:13" x14ac:dyDescent="0.2">
      <c r="A27" s="96"/>
      <c r="B27" s="97"/>
      <c r="C27" s="97"/>
      <c r="D27" s="97"/>
      <c r="E27" s="97"/>
      <c r="F27" s="97"/>
      <c r="G27" s="97"/>
      <c r="H27" s="98"/>
      <c r="I27" s="37"/>
      <c r="J27" s="39"/>
      <c r="K27" s="4">
        <f t="shared" ref="K27:K32" si="10">IF(I27=$K$9, J27, 0)</f>
        <v>0</v>
      </c>
      <c r="L27" s="4">
        <f t="shared" ref="L27:L32" si="11">IF(I27=$L$9, J27, 0)</f>
        <v>0</v>
      </c>
      <c r="M27" s="4">
        <f t="shared" ref="M27:M32" si="12">IF(I27=$M$9, J27, 0)</f>
        <v>0</v>
      </c>
    </row>
    <row r="28" spans="1:13" x14ac:dyDescent="0.2">
      <c r="A28" s="96"/>
      <c r="B28" s="97"/>
      <c r="C28" s="97"/>
      <c r="D28" s="97"/>
      <c r="E28" s="97"/>
      <c r="F28" s="97"/>
      <c r="G28" s="97"/>
      <c r="H28" s="98"/>
      <c r="I28" s="37"/>
      <c r="J28" s="39"/>
      <c r="K28" s="4">
        <f t="shared" si="10"/>
        <v>0</v>
      </c>
      <c r="L28" s="4">
        <f t="shared" si="11"/>
        <v>0</v>
      </c>
      <c r="M28" s="4">
        <f t="shared" si="12"/>
        <v>0</v>
      </c>
    </row>
    <row r="29" spans="1:13" x14ac:dyDescent="0.2">
      <c r="A29" s="96"/>
      <c r="B29" s="97"/>
      <c r="C29" s="97"/>
      <c r="D29" s="97"/>
      <c r="E29" s="97"/>
      <c r="F29" s="97"/>
      <c r="G29" s="97"/>
      <c r="H29" s="98"/>
      <c r="I29" s="37"/>
      <c r="J29" s="39"/>
      <c r="K29" s="4">
        <f t="shared" si="10"/>
        <v>0</v>
      </c>
      <c r="L29" s="4">
        <f t="shared" si="11"/>
        <v>0</v>
      </c>
      <c r="M29" s="4">
        <f t="shared" si="12"/>
        <v>0</v>
      </c>
    </row>
    <row r="30" spans="1:13" x14ac:dyDescent="0.2">
      <c r="A30" s="96"/>
      <c r="B30" s="97"/>
      <c r="C30" s="97"/>
      <c r="D30" s="97"/>
      <c r="E30" s="97"/>
      <c r="F30" s="97"/>
      <c r="G30" s="97"/>
      <c r="H30" s="98"/>
      <c r="I30" s="37"/>
      <c r="J30" s="39"/>
      <c r="K30" s="4">
        <f t="shared" si="10"/>
        <v>0</v>
      </c>
      <c r="L30" s="4">
        <f t="shared" si="11"/>
        <v>0</v>
      </c>
      <c r="M30" s="4">
        <f t="shared" si="12"/>
        <v>0</v>
      </c>
    </row>
    <row r="31" spans="1:13" x14ac:dyDescent="0.2">
      <c r="A31" s="96"/>
      <c r="B31" s="97"/>
      <c r="C31" s="97"/>
      <c r="D31" s="97"/>
      <c r="E31" s="97"/>
      <c r="F31" s="97"/>
      <c r="G31" s="97"/>
      <c r="H31" s="98"/>
      <c r="I31" s="37"/>
      <c r="J31" s="39"/>
      <c r="K31" s="4">
        <f t="shared" si="10"/>
        <v>0</v>
      </c>
      <c r="L31" s="4">
        <f t="shared" si="11"/>
        <v>0</v>
      </c>
      <c r="M31" s="4">
        <f t="shared" si="12"/>
        <v>0</v>
      </c>
    </row>
    <row r="32" spans="1:13" x14ac:dyDescent="0.2">
      <c r="A32" s="96"/>
      <c r="B32" s="97"/>
      <c r="C32" s="97"/>
      <c r="D32" s="97"/>
      <c r="E32" s="97"/>
      <c r="F32" s="97"/>
      <c r="G32" s="97"/>
      <c r="H32" s="98"/>
      <c r="I32" s="37"/>
      <c r="J32" s="39"/>
      <c r="K32" s="4">
        <f t="shared" si="10"/>
        <v>0</v>
      </c>
      <c r="L32" s="4">
        <f t="shared" si="11"/>
        <v>0</v>
      </c>
      <c r="M32" s="4">
        <f t="shared" si="12"/>
        <v>0</v>
      </c>
    </row>
    <row r="33" spans="1:13" x14ac:dyDescent="0.2">
      <c r="A33" s="115" t="s">
        <v>15</v>
      </c>
      <c r="B33" s="116"/>
      <c r="C33" s="116"/>
      <c r="D33" s="116"/>
      <c r="E33" s="116"/>
      <c r="F33" s="116"/>
      <c r="G33" s="116"/>
      <c r="H33" s="116"/>
      <c r="I33" s="9"/>
      <c r="J33" s="7"/>
      <c r="K33" s="47"/>
      <c r="L33" s="47"/>
      <c r="M33" s="48"/>
    </row>
    <row r="34" spans="1:13" x14ac:dyDescent="0.2">
      <c r="A34" s="96"/>
      <c r="B34" s="97"/>
      <c r="C34" s="97"/>
      <c r="D34" s="97"/>
      <c r="E34" s="97"/>
      <c r="F34" s="97"/>
      <c r="G34" s="97"/>
      <c r="H34" s="98"/>
      <c r="I34" s="37"/>
      <c r="J34" s="39"/>
      <c r="K34" s="4">
        <f>IF(I34=$K$9, J34, 0)</f>
        <v>0</v>
      </c>
      <c r="L34" s="4">
        <f>IF(I34=$L$9, J34, 0)</f>
        <v>0</v>
      </c>
      <c r="M34" s="4">
        <f>IF(I34=$M$9, J34, 0)</f>
        <v>0</v>
      </c>
    </row>
    <row r="35" spans="1:13" ht="16" customHeight="1" x14ac:dyDescent="0.2">
      <c r="A35" s="96"/>
      <c r="B35" s="97"/>
      <c r="C35" s="97"/>
      <c r="D35" s="97"/>
      <c r="E35" s="97"/>
      <c r="F35" s="97"/>
      <c r="G35" s="97"/>
      <c r="H35" s="98"/>
      <c r="I35" s="37"/>
      <c r="J35" s="39"/>
      <c r="K35" s="4">
        <f>IF(I35=$K$9, J35, 0)</f>
        <v>0</v>
      </c>
      <c r="L35" s="4">
        <f>IF(I35=$L$9, J35, 0)</f>
        <v>0</v>
      </c>
      <c r="M35" s="4">
        <f>IF(I35=$M$9, J35, 0)</f>
        <v>0</v>
      </c>
    </row>
    <row r="36" spans="1:13" ht="16" customHeight="1" x14ac:dyDescent="0.2">
      <c r="A36" s="99" t="s">
        <v>22</v>
      </c>
      <c r="B36" s="100"/>
      <c r="C36" s="100"/>
      <c r="D36" s="100"/>
      <c r="E36" s="100"/>
      <c r="F36" s="100"/>
      <c r="G36" s="100"/>
      <c r="H36" s="100"/>
      <c r="I36" s="8"/>
      <c r="J36" s="6"/>
      <c r="K36" s="45"/>
      <c r="L36" s="45"/>
      <c r="M36" s="46"/>
    </row>
    <row r="37" spans="1:13" ht="16" customHeight="1" x14ac:dyDescent="0.2">
      <c r="A37" s="96"/>
      <c r="B37" s="97"/>
      <c r="C37" s="97"/>
      <c r="D37" s="97"/>
      <c r="E37" s="97"/>
      <c r="F37" s="97"/>
      <c r="G37" s="97"/>
      <c r="H37" s="98"/>
      <c r="I37" s="37"/>
      <c r="J37" s="38"/>
      <c r="K37" s="4">
        <f>IF(I37=$K$9, J37, 0)</f>
        <v>0</v>
      </c>
      <c r="L37" s="4">
        <f>IF(I37=$L$9, J37, 0)</f>
        <v>0</v>
      </c>
      <c r="M37" s="4">
        <f>IF(I37=$M$9, J37, 0)</f>
        <v>0</v>
      </c>
    </row>
    <row r="38" spans="1:13" ht="16" customHeight="1" x14ac:dyDescent="0.2">
      <c r="A38" s="96"/>
      <c r="B38" s="97"/>
      <c r="C38" s="97"/>
      <c r="D38" s="97"/>
      <c r="E38" s="97"/>
      <c r="F38" s="97"/>
      <c r="G38" s="97"/>
      <c r="H38" s="98"/>
      <c r="I38" s="37"/>
      <c r="J38" s="38">
        <v>0</v>
      </c>
      <c r="K38" s="4">
        <f>IF(I38=$K$9, J38, 0)</f>
        <v>0</v>
      </c>
      <c r="L38" s="4">
        <f>IF(I38=$L$9, J38, 0)</f>
        <v>0</v>
      </c>
      <c r="M38" s="4">
        <f>IF(I38=$M$9, J38, 0)</f>
        <v>0</v>
      </c>
    </row>
    <row r="39" spans="1:13" ht="16" customHeight="1" x14ac:dyDescent="0.2">
      <c r="A39" s="96"/>
      <c r="B39" s="97"/>
      <c r="C39" s="97"/>
      <c r="D39" s="97"/>
      <c r="E39" s="97"/>
      <c r="F39" s="97"/>
      <c r="G39" s="97"/>
      <c r="H39" s="98"/>
      <c r="I39" s="37"/>
      <c r="J39" s="38">
        <v>0</v>
      </c>
      <c r="K39" s="4">
        <f>IF(I39=$K$9, J39, 0)</f>
        <v>0</v>
      </c>
      <c r="L39" s="4">
        <f>IF(I39=$L$9, J39, 0)</f>
        <v>0</v>
      </c>
      <c r="M39" s="4">
        <f>IF(I39=$M$9, J39, 0)</f>
        <v>0</v>
      </c>
    </row>
    <row r="40" spans="1:13" ht="29" x14ac:dyDescent="0.2">
      <c r="A40" s="92" t="s">
        <v>16</v>
      </c>
      <c r="B40" s="93"/>
      <c r="C40" s="92"/>
      <c r="D40" s="92"/>
      <c r="E40" s="92"/>
      <c r="F40" s="92"/>
      <c r="G40" s="92"/>
      <c r="H40" s="92"/>
      <c r="I40" s="92"/>
      <c r="J40" s="42">
        <f>SUM(K40:M40)</f>
        <v>0</v>
      </c>
      <c r="K40" s="4">
        <f>SUM(K17:K39)</f>
        <v>0</v>
      </c>
      <c r="L40" s="4">
        <f>SUM(L17:L39)</f>
        <v>0</v>
      </c>
      <c r="M40" s="4">
        <f>SUM(M17:M39)</f>
        <v>0</v>
      </c>
    </row>
  </sheetData>
  <sheetProtection algorithmName="SHA-512" hashValue="EIxEokngcKMBNz+VEh22t0rcPXQBowLczCGhMCnnWtf0JdC5R4RMQ5fYnVYHeqfwp9WTWfkGfpScVADHJdU2Cg==" saltValue="FMJO3tGbAVF3gi+vkL//GQ==" spinCount="100000" sheet="1" formatCells="0" formatColumns="0" formatRows="0" insertRows="0" deleteRows="0"/>
  <mergeCells count="33">
    <mergeCell ref="A4:B4"/>
    <mergeCell ref="A5:H5"/>
    <mergeCell ref="A2:M2"/>
    <mergeCell ref="A1:M1"/>
    <mergeCell ref="C4:M4"/>
    <mergeCell ref="A3:M3"/>
    <mergeCell ref="A28:H28"/>
    <mergeCell ref="A32:H32"/>
    <mergeCell ref="A29:H29"/>
    <mergeCell ref="A31:H31"/>
    <mergeCell ref="A8:L8"/>
    <mergeCell ref="A30:H30"/>
    <mergeCell ref="A6:M6"/>
    <mergeCell ref="A7:M7"/>
    <mergeCell ref="A19:H19"/>
    <mergeCell ref="A23:H23"/>
    <mergeCell ref="A26:H26"/>
    <mergeCell ref="A40:I40"/>
    <mergeCell ref="A17:G17"/>
    <mergeCell ref="A37:H37"/>
    <mergeCell ref="A38:H38"/>
    <mergeCell ref="A25:H25"/>
    <mergeCell ref="A20:M20"/>
    <mergeCell ref="A34:H34"/>
    <mergeCell ref="A35:H35"/>
    <mergeCell ref="A22:H22"/>
    <mergeCell ref="A24:H24"/>
    <mergeCell ref="A27:H27"/>
    <mergeCell ref="A21:H21"/>
    <mergeCell ref="A39:H39"/>
    <mergeCell ref="A18:M18"/>
    <mergeCell ref="A33:H33"/>
    <mergeCell ref="A36:H36"/>
  </mergeCells>
  <conditionalFormatting sqref="J40">
    <cfRule type="cellIs" dxfId="3" priority="1" operator="lessThan">
      <formula>50000</formula>
    </cfRule>
    <cfRule type="cellIs" dxfId="2" priority="2" operator="greaterThan">
      <formula>50000</formula>
    </cfRule>
  </conditionalFormatting>
  <pageMargins left="0.7" right="0.7" top="0.75" bottom="0.75" header="0.3" footer="0.3"/>
  <pageSetup scale="63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9A957B6-3935-A944-B637-727EB1F41113}">
          <x14:formula1>
            <xm:f>Menus!$C$1:$C$3</xm:f>
          </x14:formula1>
          <xm:sqref>I37:I39 I34:I35 I24:I25 I21:I22 I27:I32 B10:B16</xm:sqref>
        </x14:dataValidation>
        <x14:dataValidation type="list" allowBlank="1" showInputMessage="1" showErrorMessage="1" xr:uid="{3149F5F9-DDE2-7C40-9C07-6C6EB89BA19C}">
          <x14:formula1>
            <xm:f>Menus!$B$1:$B$7</xm:f>
          </x14:formula1>
          <xm:sqref>C10:C16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301653-0891-2A4E-9912-BA2B4AEC65B8}">
  <sheetPr>
    <pageSetUpPr fitToPage="1"/>
  </sheetPr>
  <dimension ref="A1:R40"/>
  <sheetViews>
    <sheetView zoomScaleNormal="100" workbookViewId="0">
      <selection activeCell="G11" sqref="G11"/>
    </sheetView>
  </sheetViews>
  <sheetFormatPr baseColWidth="10" defaultColWidth="9.1640625" defaultRowHeight="15" x14ac:dyDescent="0.2"/>
  <cols>
    <col min="1" max="1" width="24.5" style="2" customWidth="1"/>
    <col min="2" max="2" width="14.5" style="2" customWidth="1"/>
    <col min="3" max="3" width="30.1640625" style="2" customWidth="1"/>
    <col min="4" max="4" width="14.83203125" style="2" customWidth="1"/>
    <col min="5" max="5" width="17.1640625" style="2" customWidth="1"/>
    <col min="6" max="7" width="14.83203125" style="2" customWidth="1"/>
    <col min="8" max="13" width="13.83203125" style="2" customWidth="1"/>
    <col min="14" max="15" width="9.1640625" style="2"/>
    <col min="16" max="16" width="9.1640625" style="2" hidden="1" customWidth="1"/>
    <col min="17" max="17" width="9.1640625" style="2" customWidth="1"/>
    <col min="18" max="16384" width="9.1640625" style="2"/>
  </cols>
  <sheetData>
    <row r="1" spans="1:18" ht="34" customHeight="1" x14ac:dyDescent="0.2">
      <c r="A1" s="125" t="s">
        <v>87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7"/>
    </row>
    <row r="2" spans="1:18" ht="20" customHeight="1" x14ac:dyDescent="0.2">
      <c r="A2" s="123" t="s">
        <v>42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4"/>
    </row>
    <row r="3" spans="1:18" ht="16" x14ac:dyDescent="0.2">
      <c r="A3" s="131" t="s">
        <v>33</v>
      </c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3"/>
    </row>
    <row r="4" spans="1:18" s="1" customFormat="1" ht="26" x14ac:dyDescent="0.2">
      <c r="A4" s="119" t="s">
        <v>25</v>
      </c>
      <c r="B4" s="120"/>
      <c r="C4" s="134" t="s">
        <v>40</v>
      </c>
      <c r="D4" s="129"/>
      <c r="E4" s="129"/>
      <c r="F4" s="129"/>
      <c r="G4" s="129"/>
      <c r="H4" s="129"/>
      <c r="I4" s="129"/>
      <c r="J4" s="129"/>
      <c r="K4" s="129"/>
      <c r="L4" s="129"/>
      <c r="M4" s="130"/>
      <c r="R4" s="49"/>
    </row>
    <row r="5" spans="1:18" ht="23" x14ac:dyDescent="0.2">
      <c r="A5" s="121" t="s">
        <v>28</v>
      </c>
      <c r="B5" s="122"/>
      <c r="C5" s="122"/>
      <c r="D5" s="122"/>
      <c r="E5" s="122"/>
      <c r="F5" s="122"/>
      <c r="G5" s="122"/>
      <c r="H5" s="122"/>
      <c r="I5" s="30"/>
      <c r="J5" s="30"/>
      <c r="K5" s="30"/>
      <c r="L5" s="30"/>
      <c r="M5" s="29"/>
    </row>
    <row r="6" spans="1:18" ht="16" x14ac:dyDescent="0.2">
      <c r="A6" s="107" t="s">
        <v>24</v>
      </c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9"/>
    </row>
    <row r="7" spans="1:18" ht="16" x14ac:dyDescent="0.2">
      <c r="A7" s="110" t="s">
        <v>52</v>
      </c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2"/>
    </row>
    <row r="8" spans="1:18" ht="16" x14ac:dyDescent="0.2">
      <c r="A8" s="117" t="s">
        <v>53</v>
      </c>
      <c r="B8" s="118"/>
      <c r="C8" s="118"/>
      <c r="D8" s="118"/>
      <c r="E8" s="118"/>
      <c r="F8" s="118"/>
      <c r="G8" s="118"/>
      <c r="H8" s="118"/>
      <c r="I8" s="118"/>
      <c r="J8" s="118"/>
      <c r="K8" s="118"/>
      <c r="L8" s="118"/>
      <c r="M8" s="50"/>
    </row>
    <row r="9" spans="1:18" ht="57" thickBot="1" x14ac:dyDescent="0.25">
      <c r="A9" s="11" t="s">
        <v>26</v>
      </c>
      <c r="B9" s="12" t="s">
        <v>29</v>
      </c>
      <c r="C9" s="11" t="s">
        <v>51</v>
      </c>
      <c r="D9" s="11" t="s">
        <v>57</v>
      </c>
      <c r="E9" s="13" t="s">
        <v>27</v>
      </c>
      <c r="F9" s="11" t="s">
        <v>19</v>
      </c>
      <c r="G9" s="14" t="s">
        <v>17</v>
      </c>
      <c r="H9" s="14" t="s">
        <v>0</v>
      </c>
      <c r="I9" s="14" t="s">
        <v>1</v>
      </c>
      <c r="J9" s="15" t="s">
        <v>2</v>
      </c>
      <c r="K9" s="16" t="s">
        <v>5</v>
      </c>
      <c r="L9" s="16" t="s">
        <v>3</v>
      </c>
      <c r="M9" s="16" t="s">
        <v>4</v>
      </c>
    </row>
    <row r="10" spans="1:18" x14ac:dyDescent="0.2">
      <c r="A10" s="40" t="s">
        <v>39</v>
      </c>
      <c r="B10" s="18" t="s">
        <v>5</v>
      </c>
      <c r="C10" s="17" t="s">
        <v>6</v>
      </c>
      <c r="D10" s="19">
        <v>0</v>
      </c>
      <c r="E10" s="20">
        <v>173</v>
      </c>
      <c r="F10" s="31">
        <v>65</v>
      </c>
      <c r="G10" s="25">
        <f t="shared" ref="G10:G16" si="0">D10+E10</f>
        <v>173</v>
      </c>
      <c r="H10" s="26">
        <f>F10*G10</f>
        <v>11245</v>
      </c>
      <c r="I10" s="26" cm="1">
        <f t="array" ref="I10">IFERROR(_xlfn.IFS(AND(B10 = "Other"), 0,  AND(B10 = "BU", C10 ="Undergraduate Reseach Assistant"), 0, AND(B10 = "BU", C10 ="Graduate Research Assistant"), 0, AND(B10= "BU", C10="Co-Investigator"), D10*F10*0.25+E10*F10*0.1, AND(B10= "BU", C10="Co-Principal Investigator"), D10*F10*0.25+E10*F10*0.1, AND(B10= "BU", C10="Other"), D10*F10*0.25+E10*F10*0.1,AND(B10 ="OSF"), H10*0.315), "")</f>
        <v>1124.5</v>
      </c>
      <c r="J10" s="26">
        <f>SUM(H10:I10)</f>
        <v>12369.5</v>
      </c>
      <c r="K10" s="27">
        <f t="shared" ref="K10:K16" si="1">IF(B10=$K$9, J10, 0)</f>
        <v>12369.5</v>
      </c>
      <c r="L10" s="27">
        <f t="shared" ref="L10:L16" si="2">IF(B10=$L$9, J10, 0)</f>
        <v>0</v>
      </c>
      <c r="M10" s="27">
        <f t="shared" ref="M10:M16" si="3">IF(B10=$M$9, J10, 0)</f>
        <v>0</v>
      </c>
      <c r="P10" s="2" t="s">
        <v>7</v>
      </c>
    </row>
    <row r="11" spans="1:18" x14ac:dyDescent="0.2">
      <c r="A11" s="41" t="s">
        <v>38</v>
      </c>
      <c r="B11" s="22" t="s">
        <v>3</v>
      </c>
      <c r="C11" s="21" t="s">
        <v>6</v>
      </c>
      <c r="D11" s="23">
        <v>100</v>
      </c>
      <c r="E11" s="24">
        <v>0</v>
      </c>
      <c r="F11" s="43">
        <v>95</v>
      </c>
      <c r="G11" s="25">
        <f t="shared" si="0"/>
        <v>100</v>
      </c>
      <c r="H11" s="26">
        <f t="shared" ref="H11:H16" si="4">F11*G11</f>
        <v>9500</v>
      </c>
      <c r="I11" s="26" cm="1">
        <f t="array" ref="I11">IFERROR(_xlfn.IFS(AND(B11 = "Other"), 0,  AND(B11 = "BU", C11 ="Undergraduate Reseach Assistant"), 0, AND(B11 = "BU", C11 ="Graduate Research Assistant"), 0, AND(B11= "BU", C11="Co-Investigator"), D11*F11*0.25+E11*F11*0.1, AND(B11= "BU", C11="Co-Principal Investigator"), D11*F11*0.25+E11*F11*0.1, AND(B11= "BU", C11="Other"), D11*F11*0.25+E11*F11*0.1,AND(B11 ="OSF"), H11*0.315), "")</f>
        <v>2992.5</v>
      </c>
      <c r="J11" s="28">
        <f t="shared" ref="J11:J14" si="5">SUM(H11:I11)</f>
        <v>12492.5</v>
      </c>
      <c r="K11" s="4">
        <f t="shared" si="1"/>
        <v>0</v>
      </c>
      <c r="L11" s="4">
        <f t="shared" si="2"/>
        <v>12492.5</v>
      </c>
      <c r="M11" s="4">
        <f t="shared" si="3"/>
        <v>0</v>
      </c>
      <c r="P11" s="2" t="s">
        <v>8</v>
      </c>
    </row>
    <row r="12" spans="1:18" x14ac:dyDescent="0.2">
      <c r="A12" s="41" t="s">
        <v>37</v>
      </c>
      <c r="B12" s="22" t="s">
        <v>5</v>
      </c>
      <c r="C12" s="21" t="s">
        <v>9</v>
      </c>
      <c r="D12" s="23">
        <v>0</v>
      </c>
      <c r="E12" s="24">
        <v>50</v>
      </c>
      <c r="F12" s="43">
        <v>55</v>
      </c>
      <c r="G12" s="25">
        <f t="shared" si="0"/>
        <v>50</v>
      </c>
      <c r="H12" s="26">
        <f t="shared" si="4"/>
        <v>2750</v>
      </c>
      <c r="I12" s="26" cm="1">
        <f t="array" ref="I12">IFERROR(_xlfn.IFS(AND(B12 = "Other"), 0,  AND(B12 = "BU", C12 ="Undergraduate Reseach Assistant"), 0, AND(B12 = "BU", C12 ="Graduate Research Assistant"), 0, AND(B12= "BU", C12="Co-Investigator"), D12*F12*0.25+E12*F12*0.1, AND(B12= "BU", C12="Co-Principal Investigator"), D12*F12*0.25+E12*F12*0.1, AND(B12= "BU", C12="Other"), D12*F12*0.25+E12*F12*0.1,AND(B12 ="OSF"), H12*0.315), "")</f>
        <v>275</v>
      </c>
      <c r="J12" s="28">
        <f t="shared" si="5"/>
        <v>3025</v>
      </c>
      <c r="K12" s="4">
        <f t="shared" si="1"/>
        <v>3025</v>
      </c>
      <c r="L12" s="4">
        <f t="shared" si="2"/>
        <v>0</v>
      </c>
      <c r="M12" s="4">
        <f t="shared" si="3"/>
        <v>0</v>
      </c>
      <c r="P12" s="2" t="s">
        <v>4</v>
      </c>
    </row>
    <row r="13" spans="1:18" x14ac:dyDescent="0.2">
      <c r="A13" s="41" t="s">
        <v>36</v>
      </c>
      <c r="B13" s="22" t="s">
        <v>3</v>
      </c>
      <c r="C13" s="21" t="s">
        <v>9</v>
      </c>
      <c r="D13" s="23">
        <v>50</v>
      </c>
      <c r="E13" s="24">
        <v>0</v>
      </c>
      <c r="F13" s="43">
        <v>48</v>
      </c>
      <c r="G13" s="25">
        <f t="shared" si="0"/>
        <v>50</v>
      </c>
      <c r="H13" s="26">
        <f t="shared" si="4"/>
        <v>2400</v>
      </c>
      <c r="I13" s="26" cm="1">
        <f t="array" ref="I13">IFERROR(_xlfn.IFS(AND(B13 = "Other"), 0,  AND(B13 = "BU", C13 ="Undergraduate Reseach Assistant"), 0, AND(B13 = "BU", C13 ="Graduate Research Assistant"), 0, AND(B13= "BU", C13="Co-Investigator"), D13*F13*0.25+E13*F13*0.1, AND(B13= "BU", C13="Co-Principal Investigator"), D13*F13*0.25+E13*F13*0.1, AND(B13= "BU", C13="Other"), D13*F13*0.25+E13*F13*0.1,AND(B13 ="OSF"), H13*0.315), "")</f>
        <v>756</v>
      </c>
      <c r="J13" s="28">
        <f t="shared" si="5"/>
        <v>3156</v>
      </c>
      <c r="K13" s="4">
        <f t="shared" si="1"/>
        <v>0</v>
      </c>
      <c r="L13" s="4">
        <f t="shared" si="2"/>
        <v>3156</v>
      </c>
      <c r="M13" s="4">
        <f t="shared" si="3"/>
        <v>0</v>
      </c>
    </row>
    <row r="14" spans="1:18" x14ac:dyDescent="0.2">
      <c r="A14" s="41" t="s">
        <v>60</v>
      </c>
      <c r="B14" s="22" t="s">
        <v>5</v>
      </c>
      <c r="C14" s="21" t="s">
        <v>23</v>
      </c>
      <c r="D14" s="23">
        <v>0</v>
      </c>
      <c r="E14" s="24">
        <v>320</v>
      </c>
      <c r="F14" s="43">
        <v>15</v>
      </c>
      <c r="G14" s="25">
        <f t="shared" si="0"/>
        <v>320</v>
      </c>
      <c r="H14" s="26">
        <f t="shared" si="4"/>
        <v>4800</v>
      </c>
      <c r="I14" s="26" cm="1">
        <f t="array" ref="I14">IFERROR(_xlfn.IFS(AND(B14 = "Other"), 0,  AND(B14 = "BU", C14 ="Undergraduate Reseach Assistant"), 0, AND(B14 = "BU", C14 ="Graduate Research Assistant"), 0, AND(B14= "BU", C14="Co-Investigator"), D14*F14*0.25+E14*F14*0.1, AND(B14= "BU", C14="Co-Principal Investigator"), D14*F14*0.25+E14*F14*0.1, AND(B14= "BU", C14="Other"), D14*F14*0.25+E14*F14*0.1,AND(B14 ="OSF"), H14*0.315), "")</f>
        <v>0</v>
      </c>
      <c r="J14" s="28">
        <f t="shared" si="5"/>
        <v>4800</v>
      </c>
      <c r="K14" s="4">
        <f t="shared" si="1"/>
        <v>4800</v>
      </c>
      <c r="L14" s="4">
        <f t="shared" si="2"/>
        <v>0</v>
      </c>
      <c r="M14" s="4">
        <f t="shared" si="3"/>
        <v>0</v>
      </c>
    </row>
    <row r="15" spans="1:18" x14ac:dyDescent="0.2">
      <c r="A15" s="41" t="s">
        <v>61</v>
      </c>
      <c r="B15" s="22" t="s">
        <v>4</v>
      </c>
      <c r="C15" s="21" t="s">
        <v>11</v>
      </c>
      <c r="D15" s="23">
        <v>100</v>
      </c>
      <c r="E15" s="24">
        <v>0</v>
      </c>
      <c r="F15" s="44">
        <v>25</v>
      </c>
      <c r="G15" s="25">
        <f t="shared" si="0"/>
        <v>100</v>
      </c>
      <c r="H15" s="26">
        <f t="shared" si="4"/>
        <v>2500</v>
      </c>
      <c r="I15" s="26" cm="1">
        <f t="array" ref="I15">IFERROR(_xlfn.IFS(AND(B15 = "Other"), 0,  AND(B15 = "BU", C15 ="Undergraduate Reseach Assistant"), 0, AND(B15 = "BU", C15 ="Graduate Research Assistant"), 0, AND(B15= "BU", C15="Co-Investigator"), D15*F15*0.25+E15*F15*0.1, AND(B15= "BU", C15="Co-Principal Investigator"), D15*F15*0.25+E15*F15*0.1, AND(B15= "BU", C15="Other"), D15*F15*0.25+E15*F15*0.1,AND(B15 ="OSF"), H15*0.315), "")</f>
        <v>0</v>
      </c>
      <c r="J15" s="28">
        <f>SUM(H15:I15)</f>
        <v>2500</v>
      </c>
      <c r="K15" s="4">
        <f t="shared" si="1"/>
        <v>0</v>
      </c>
      <c r="L15" s="4">
        <f t="shared" si="2"/>
        <v>0</v>
      </c>
      <c r="M15" s="4">
        <f t="shared" si="3"/>
        <v>2500</v>
      </c>
    </row>
    <row r="16" spans="1:18" x14ac:dyDescent="0.2">
      <c r="A16" s="41"/>
      <c r="B16" s="22"/>
      <c r="C16" s="21"/>
      <c r="D16" s="23"/>
      <c r="E16" s="24"/>
      <c r="F16" s="44"/>
      <c r="G16" s="25">
        <f t="shared" si="0"/>
        <v>0</v>
      </c>
      <c r="H16" s="26">
        <f t="shared" si="4"/>
        <v>0</v>
      </c>
      <c r="I16" s="26" t="str" cm="1">
        <f t="array" ref="I16">IFERROR(_xlfn.IFS(AND(B16 = "Other"), 0,  AND(B16 = "BU", C16 ="Undergraduate Reseach Assistant"), 0, AND(B16 = "BU", C16 ="Graduate Research Assistant"), 0, AND(B16= "BU", C16="Co-Investigator"), D16*F16*0.25+E16*F16*0.1, AND(B16= "BU", C16="Co-Principal Investigator"), D16*F16*0.25+E16*F16*0.1, AND(B16= "BU", C16="Other"), D16*F16*0.25+E16*F16*0.1,AND(B16 ="OSF"), H16*0.315), "")</f>
        <v/>
      </c>
      <c r="J16" s="28">
        <f>SUM(H16:I16)</f>
        <v>0</v>
      </c>
      <c r="K16" s="4">
        <f t="shared" si="1"/>
        <v>0</v>
      </c>
      <c r="L16" s="4">
        <f t="shared" si="2"/>
        <v>0</v>
      </c>
      <c r="M16" s="4">
        <f t="shared" si="3"/>
        <v>0</v>
      </c>
    </row>
    <row r="17" spans="1:13" x14ac:dyDescent="0.2">
      <c r="A17" s="94" t="s">
        <v>13</v>
      </c>
      <c r="B17" s="95"/>
      <c r="C17" s="94"/>
      <c r="D17" s="94"/>
      <c r="E17" s="94"/>
      <c r="F17" s="94"/>
      <c r="G17" s="94"/>
      <c r="H17" s="3">
        <f t="shared" ref="H17:M17" si="6">SUM(H10:H16)</f>
        <v>33195</v>
      </c>
      <c r="I17" s="3">
        <f t="shared" si="6"/>
        <v>5148</v>
      </c>
      <c r="J17" s="3">
        <f t="shared" si="6"/>
        <v>38343</v>
      </c>
      <c r="K17" s="5">
        <f t="shared" si="6"/>
        <v>20194.5</v>
      </c>
      <c r="L17" s="5">
        <f t="shared" si="6"/>
        <v>15648.5</v>
      </c>
      <c r="M17" s="5">
        <f t="shared" si="6"/>
        <v>2500</v>
      </c>
    </row>
    <row r="18" spans="1:13" ht="16" x14ac:dyDescent="0.2">
      <c r="A18" s="104"/>
      <c r="B18" s="105"/>
      <c r="C18" s="105"/>
      <c r="D18" s="105"/>
      <c r="E18" s="105"/>
      <c r="F18" s="105"/>
      <c r="G18" s="105"/>
      <c r="H18" s="105"/>
      <c r="I18" s="105"/>
      <c r="J18" s="105"/>
      <c r="K18" s="105"/>
      <c r="L18" s="105"/>
      <c r="M18" s="106"/>
    </row>
    <row r="19" spans="1:13" ht="43" customHeight="1" x14ac:dyDescent="0.2">
      <c r="A19" s="113" t="s">
        <v>41</v>
      </c>
      <c r="B19" s="114"/>
      <c r="C19" s="114"/>
      <c r="D19" s="114"/>
      <c r="E19" s="114"/>
      <c r="F19" s="114"/>
      <c r="G19" s="114"/>
      <c r="H19" s="114"/>
      <c r="I19" s="32" t="s">
        <v>30</v>
      </c>
      <c r="J19" s="33" t="s">
        <v>2</v>
      </c>
      <c r="K19" s="34" t="s">
        <v>5</v>
      </c>
      <c r="L19" s="34" t="s">
        <v>3</v>
      </c>
      <c r="M19" s="34" t="s">
        <v>4</v>
      </c>
    </row>
    <row r="20" spans="1:13" ht="16" customHeight="1" x14ac:dyDescent="0.2">
      <c r="A20" s="99" t="s">
        <v>14</v>
      </c>
      <c r="B20" s="100"/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 s="101"/>
    </row>
    <row r="21" spans="1:13" ht="16" customHeight="1" x14ac:dyDescent="0.2">
      <c r="A21" s="102" t="s">
        <v>54</v>
      </c>
      <c r="B21" s="103"/>
      <c r="C21" s="103"/>
      <c r="D21" s="103"/>
      <c r="E21" s="103"/>
      <c r="F21" s="103"/>
      <c r="G21" s="103"/>
      <c r="H21" s="103"/>
      <c r="I21" s="35" t="s">
        <v>4</v>
      </c>
      <c r="J21" s="36">
        <v>1000</v>
      </c>
      <c r="K21" s="4">
        <f>IF(I21=$K$9, J21, 0)</f>
        <v>0</v>
      </c>
      <c r="L21" s="4">
        <f>IF(I21=$L$9, J21, 0)</f>
        <v>0</v>
      </c>
      <c r="M21" s="4">
        <f>IF(I21=$M$9, J21, 0)</f>
        <v>1000</v>
      </c>
    </row>
    <row r="22" spans="1:13" ht="16" customHeight="1" x14ac:dyDescent="0.2">
      <c r="A22" s="102"/>
      <c r="B22" s="103"/>
      <c r="C22" s="103"/>
      <c r="D22" s="103"/>
      <c r="E22" s="103"/>
      <c r="F22" s="103"/>
      <c r="G22" s="103"/>
      <c r="H22" s="103"/>
      <c r="I22" s="35"/>
      <c r="J22" s="36"/>
      <c r="K22" s="4">
        <f>IF(I22=$K$9, J22, 0)</f>
        <v>0</v>
      </c>
      <c r="L22" s="4">
        <f>IF(I22=$L$9, J22, 0)</f>
        <v>0</v>
      </c>
      <c r="M22" s="4">
        <f>IF(I22=$M$9, J22, 0)</f>
        <v>0</v>
      </c>
    </row>
    <row r="23" spans="1:13" ht="16" customHeight="1" x14ac:dyDescent="0.2">
      <c r="A23" s="99" t="s">
        <v>20</v>
      </c>
      <c r="B23" s="100"/>
      <c r="C23" s="100"/>
      <c r="D23" s="100"/>
      <c r="E23" s="100"/>
      <c r="F23" s="100"/>
      <c r="G23" s="100"/>
      <c r="H23" s="100"/>
      <c r="I23" s="8"/>
      <c r="J23" s="6"/>
      <c r="K23" s="45"/>
      <c r="L23" s="45"/>
      <c r="M23" s="46"/>
    </row>
    <row r="24" spans="1:13" x14ac:dyDescent="0.2">
      <c r="A24" s="96" t="s">
        <v>56</v>
      </c>
      <c r="B24" s="97"/>
      <c r="C24" s="97"/>
      <c r="D24" s="97"/>
      <c r="E24" s="97"/>
      <c r="F24" s="97"/>
      <c r="G24" s="97"/>
      <c r="H24" s="98"/>
      <c r="I24" s="37" t="s">
        <v>3</v>
      </c>
      <c r="J24" s="38">
        <v>5000</v>
      </c>
      <c r="K24" s="4">
        <f>IF(I24=$K$9, J24, 0)</f>
        <v>0</v>
      </c>
      <c r="L24" s="4">
        <f>IF(I24=$L$9, J24, 0)</f>
        <v>5000</v>
      </c>
      <c r="M24" s="4">
        <f>IF(I24=$M$9, J24, 0)</f>
        <v>0</v>
      </c>
    </row>
    <row r="25" spans="1:13" x14ac:dyDescent="0.2">
      <c r="A25" s="96"/>
      <c r="B25" s="97"/>
      <c r="C25" s="97"/>
      <c r="D25" s="97"/>
      <c r="E25" s="97"/>
      <c r="F25" s="97"/>
      <c r="G25" s="97"/>
      <c r="H25" s="98"/>
      <c r="I25" s="37"/>
      <c r="J25" s="38"/>
      <c r="K25" s="4">
        <f>IF(I25=$K$9, J25, 0)</f>
        <v>0</v>
      </c>
      <c r="L25" s="4">
        <f>IF(I25=$L$9, J25, 0)</f>
        <v>0</v>
      </c>
      <c r="M25" s="4">
        <f>IF(I25=$M$9, J25, 0)</f>
        <v>0</v>
      </c>
    </row>
    <row r="26" spans="1:13" ht="16" customHeight="1" x14ac:dyDescent="0.2">
      <c r="A26" s="99" t="s">
        <v>21</v>
      </c>
      <c r="B26" s="100"/>
      <c r="C26" s="100"/>
      <c r="D26" s="100"/>
      <c r="E26" s="100"/>
      <c r="F26" s="100"/>
      <c r="G26" s="100"/>
      <c r="H26" s="100"/>
      <c r="I26" s="8"/>
      <c r="J26" s="6"/>
      <c r="K26" s="45"/>
      <c r="L26" s="45"/>
      <c r="M26" s="46"/>
    </row>
    <row r="27" spans="1:13" x14ac:dyDescent="0.2">
      <c r="A27" s="96" t="s">
        <v>35</v>
      </c>
      <c r="B27" s="97"/>
      <c r="C27" s="97"/>
      <c r="D27" s="97"/>
      <c r="E27" s="97"/>
      <c r="F27" s="97"/>
      <c r="G27" s="97"/>
      <c r="H27" s="98"/>
      <c r="I27" s="37" t="s">
        <v>5</v>
      </c>
      <c r="J27" s="39">
        <v>2000</v>
      </c>
      <c r="K27" s="4">
        <f t="shared" ref="K27:K32" si="7">IF(I27=$K$9, J27, 0)</f>
        <v>2000</v>
      </c>
      <c r="L27" s="4">
        <f t="shared" ref="L27:L32" si="8">IF(I27=$L$9, J27, 0)</f>
        <v>0</v>
      </c>
      <c r="M27" s="4">
        <f t="shared" ref="M27:M32" si="9">IF(I27=$M$9, J27, 0)</f>
        <v>0</v>
      </c>
    </row>
    <row r="28" spans="1:13" x14ac:dyDescent="0.2">
      <c r="A28" s="96" t="s">
        <v>59</v>
      </c>
      <c r="B28" s="97"/>
      <c r="C28" s="97"/>
      <c r="D28" s="97"/>
      <c r="E28" s="97"/>
      <c r="F28" s="97"/>
      <c r="G28" s="97"/>
      <c r="H28" s="98"/>
      <c r="I28" s="37" t="s">
        <v>3</v>
      </c>
      <c r="J28" s="39">
        <v>350</v>
      </c>
      <c r="K28" s="4">
        <f t="shared" si="7"/>
        <v>0</v>
      </c>
      <c r="L28" s="4">
        <f t="shared" si="8"/>
        <v>350</v>
      </c>
      <c r="M28" s="4">
        <f t="shared" si="9"/>
        <v>0</v>
      </c>
    </row>
    <row r="29" spans="1:13" x14ac:dyDescent="0.2">
      <c r="A29" s="96"/>
      <c r="B29" s="97"/>
      <c r="C29" s="97"/>
      <c r="D29" s="97"/>
      <c r="E29" s="97"/>
      <c r="F29" s="97"/>
      <c r="G29" s="97"/>
      <c r="H29" s="98"/>
      <c r="I29" s="37"/>
      <c r="J29" s="39"/>
      <c r="K29" s="4">
        <f t="shared" si="7"/>
        <v>0</v>
      </c>
      <c r="L29" s="4">
        <f t="shared" si="8"/>
        <v>0</v>
      </c>
      <c r="M29" s="4">
        <f t="shared" si="9"/>
        <v>0</v>
      </c>
    </row>
    <row r="30" spans="1:13" x14ac:dyDescent="0.2">
      <c r="A30" s="96"/>
      <c r="B30" s="97"/>
      <c r="C30" s="97"/>
      <c r="D30" s="97"/>
      <c r="E30" s="97"/>
      <c r="F30" s="97"/>
      <c r="G30" s="97"/>
      <c r="H30" s="98"/>
      <c r="I30" s="37"/>
      <c r="J30" s="39"/>
      <c r="K30" s="4">
        <f t="shared" si="7"/>
        <v>0</v>
      </c>
      <c r="L30" s="4">
        <f t="shared" si="8"/>
        <v>0</v>
      </c>
      <c r="M30" s="4">
        <f t="shared" si="9"/>
        <v>0</v>
      </c>
    </row>
    <row r="31" spans="1:13" x14ac:dyDescent="0.2">
      <c r="A31" s="96"/>
      <c r="B31" s="97"/>
      <c r="C31" s="97"/>
      <c r="D31" s="97"/>
      <c r="E31" s="97"/>
      <c r="F31" s="97"/>
      <c r="G31" s="97"/>
      <c r="H31" s="98"/>
      <c r="I31" s="37"/>
      <c r="J31" s="39"/>
      <c r="K31" s="4">
        <f t="shared" si="7"/>
        <v>0</v>
      </c>
      <c r="L31" s="4">
        <f t="shared" si="8"/>
        <v>0</v>
      </c>
      <c r="M31" s="4">
        <f t="shared" si="9"/>
        <v>0</v>
      </c>
    </row>
    <row r="32" spans="1:13" x14ac:dyDescent="0.2">
      <c r="A32" s="96"/>
      <c r="B32" s="97"/>
      <c r="C32" s="97"/>
      <c r="D32" s="97"/>
      <c r="E32" s="97"/>
      <c r="F32" s="97"/>
      <c r="G32" s="97"/>
      <c r="H32" s="98"/>
      <c r="I32" s="37"/>
      <c r="J32" s="39"/>
      <c r="K32" s="4">
        <f t="shared" si="7"/>
        <v>0</v>
      </c>
      <c r="L32" s="4">
        <f t="shared" si="8"/>
        <v>0</v>
      </c>
      <c r="M32" s="4">
        <f t="shared" si="9"/>
        <v>0</v>
      </c>
    </row>
    <row r="33" spans="1:13" x14ac:dyDescent="0.2">
      <c r="A33" s="115" t="s">
        <v>15</v>
      </c>
      <c r="B33" s="116"/>
      <c r="C33" s="116"/>
      <c r="D33" s="116"/>
      <c r="E33" s="116"/>
      <c r="F33" s="116"/>
      <c r="G33" s="116"/>
      <c r="H33" s="116"/>
      <c r="I33" s="9"/>
      <c r="J33" s="7"/>
      <c r="K33" s="47"/>
      <c r="L33" s="47"/>
      <c r="M33" s="48"/>
    </row>
    <row r="34" spans="1:13" x14ac:dyDescent="0.2">
      <c r="A34" s="96" t="s">
        <v>58</v>
      </c>
      <c r="B34" s="97"/>
      <c r="C34" s="97"/>
      <c r="D34" s="97"/>
      <c r="E34" s="97"/>
      <c r="F34" s="97"/>
      <c r="G34" s="97"/>
      <c r="H34" s="98"/>
      <c r="I34" s="37" t="s">
        <v>5</v>
      </c>
      <c r="J34" s="39">
        <v>2000</v>
      </c>
      <c r="K34" s="4">
        <f>IF(I34=$K$9, J34, 0)</f>
        <v>2000</v>
      </c>
      <c r="L34" s="4">
        <f>IF(I34=$L$9, J34, 0)</f>
        <v>0</v>
      </c>
      <c r="M34" s="4">
        <f>IF(I34=$M$9, J34, 0)</f>
        <v>0</v>
      </c>
    </row>
    <row r="35" spans="1:13" ht="16" customHeight="1" x14ac:dyDescent="0.2">
      <c r="A35" s="96"/>
      <c r="B35" s="97"/>
      <c r="C35" s="97"/>
      <c r="D35" s="97"/>
      <c r="E35" s="97"/>
      <c r="F35" s="97"/>
      <c r="G35" s="97"/>
      <c r="H35" s="98"/>
      <c r="I35" s="37"/>
      <c r="J35" s="39"/>
      <c r="K35" s="4">
        <f>IF(I35=$K$9, J35, 0)</f>
        <v>0</v>
      </c>
      <c r="L35" s="4">
        <f>IF(I35=$L$9, J35, 0)</f>
        <v>0</v>
      </c>
      <c r="M35" s="4">
        <f>IF(I35=$M$9, J35, 0)</f>
        <v>0</v>
      </c>
    </row>
    <row r="36" spans="1:13" ht="16" customHeight="1" x14ac:dyDescent="0.2">
      <c r="A36" s="99" t="s">
        <v>22</v>
      </c>
      <c r="B36" s="100"/>
      <c r="C36" s="100"/>
      <c r="D36" s="100"/>
      <c r="E36" s="100"/>
      <c r="F36" s="100"/>
      <c r="G36" s="100"/>
      <c r="H36" s="100"/>
      <c r="I36" s="8"/>
      <c r="J36" s="6"/>
      <c r="K36" s="45"/>
      <c r="L36" s="45"/>
      <c r="M36" s="46"/>
    </row>
    <row r="37" spans="1:13" ht="16" customHeight="1" x14ac:dyDescent="0.2">
      <c r="A37" s="96" t="s">
        <v>34</v>
      </c>
      <c r="B37" s="97"/>
      <c r="C37" s="97"/>
      <c r="D37" s="97"/>
      <c r="E37" s="97"/>
      <c r="F37" s="97"/>
      <c r="G37" s="97"/>
      <c r="H37" s="98"/>
      <c r="I37" s="37" t="s">
        <v>3</v>
      </c>
      <c r="J37" s="38">
        <v>500</v>
      </c>
      <c r="K37" s="4">
        <f>IF(I37=$K$9, J37, 0)</f>
        <v>0</v>
      </c>
      <c r="L37" s="4">
        <f>IF(I37=$L$9, J37, 0)</f>
        <v>500</v>
      </c>
      <c r="M37" s="4">
        <f>IF(I37=$M$9, J37, 0)</f>
        <v>0</v>
      </c>
    </row>
    <row r="38" spans="1:13" ht="16" customHeight="1" x14ac:dyDescent="0.2">
      <c r="A38" s="96"/>
      <c r="B38" s="97"/>
      <c r="C38" s="97"/>
      <c r="D38" s="97"/>
      <c r="E38" s="97"/>
      <c r="F38" s="97"/>
      <c r="G38" s="97"/>
      <c r="H38" s="98"/>
      <c r="I38" s="37"/>
      <c r="J38" s="38">
        <v>0</v>
      </c>
      <c r="K38" s="4">
        <f>IF(I38=$K$9, J38, 0)</f>
        <v>0</v>
      </c>
      <c r="L38" s="4">
        <f>IF(I38=$L$9, J38, 0)</f>
        <v>0</v>
      </c>
      <c r="M38" s="4">
        <f>IF(I38=$M$9, J38, 0)</f>
        <v>0</v>
      </c>
    </row>
    <row r="39" spans="1:13" ht="16" customHeight="1" x14ac:dyDescent="0.2">
      <c r="A39" s="96"/>
      <c r="B39" s="97"/>
      <c r="C39" s="97"/>
      <c r="D39" s="97"/>
      <c r="E39" s="97"/>
      <c r="F39" s="97"/>
      <c r="G39" s="97"/>
      <c r="H39" s="98"/>
      <c r="I39" s="37"/>
      <c r="J39" s="38">
        <v>0</v>
      </c>
      <c r="K39" s="4">
        <f>IF(I39=$K$9, J39, 0)</f>
        <v>0</v>
      </c>
      <c r="L39" s="4">
        <f>IF(I39=$L$9, J39, 0)</f>
        <v>0</v>
      </c>
      <c r="M39" s="4">
        <f>IF(I39=$M$9, J39, 0)</f>
        <v>0</v>
      </c>
    </row>
    <row r="40" spans="1:13" ht="29" x14ac:dyDescent="0.2">
      <c r="A40" s="92" t="s">
        <v>16</v>
      </c>
      <c r="B40" s="93"/>
      <c r="C40" s="92"/>
      <c r="D40" s="92"/>
      <c r="E40" s="92"/>
      <c r="F40" s="92"/>
      <c r="G40" s="92"/>
      <c r="H40" s="92"/>
      <c r="I40" s="92"/>
      <c r="J40" s="42">
        <f>SUM(K40:M40)</f>
        <v>49193</v>
      </c>
      <c r="K40" s="4">
        <f>SUM(K17:K39)</f>
        <v>24194.5</v>
      </c>
      <c r="L40" s="4">
        <f>SUM(L17:L39)</f>
        <v>21498.5</v>
      </c>
      <c r="M40" s="4">
        <f>SUM(M17:M39)</f>
        <v>3500</v>
      </c>
    </row>
  </sheetData>
  <sheetProtection algorithmName="SHA-512" hashValue="T3x42ZXU/4R3oNlQkizWcUrYSee4g3C6gVe8yg6BuBr+K7F3JIo+7MsRrsbGPnNpsPXzc9047Gf1xIFnvN+G4w==" saltValue="NNR4EF7o5zfIt77IhTu3YQ==" spinCount="100000" sheet="1" objects="1" scenarios="1" selectLockedCells="1" selectUnlockedCells="1"/>
  <mergeCells count="33">
    <mergeCell ref="A19:H19"/>
    <mergeCell ref="A1:M1"/>
    <mergeCell ref="A2:M2"/>
    <mergeCell ref="A3:M3"/>
    <mergeCell ref="A4:B4"/>
    <mergeCell ref="C4:M4"/>
    <mergeCell ref="A5:H5"/>
    <mergeCell ref="A6:M6"/>
    <mergeCell ref="A7:M7"/>
    <mergeCell ref="A8:L8"/>
    <mergeCell ref="A17:G17"/>
    <mergeCell ref="A18:M18"/>
    <mergeCell ref="A31:H31"/>
    <mergeCell ref="A20:M20"/>
    <mergeCell ref="A21:H21"/>
    <mergeCell ref="A22:H22"/>
    <mergeCell ref="A23:H23"/>
    <mergeCell ref="A24:H24"/>
    <mergeCell ref="A25:H25"/>
    <mergeCell ref="A26:H26"/>
    <mergeCell ref="A27:H27"/>
    <mergeCell ref="A28:H28"/>
    <mergeCell ref="A29:H29"/>
    <mergeCell ref="A30:H30"/>
    <mergeCell ref="A38:H38"/>
    <mergeCell ref="A39:H39"/>
    <mergeCell ref="A40:I40"/>
    <mergeCell ref="A32:H32"/>
    <mergeCell ref="A33:H33"/>
    <mergeCell ref="A34:H34"/>
    <mergeCell ref="A35:H35"/>
    <mergeCell ref="A36:H36"/>
    <mergeCell ref="A37:H37"/>
  </mergeCells>
  <conditionalFormatting sqref="J40">
    <cfRule type="cellIs" dxfId="1" priority="1" operator="lessThan">
      <formula>50000</formula>
    </cfRule>
    <cfRule type="cellIs" dxfId="0" priority="2" operator="greaterThan">
      <formula>50000</formula>
    </cfRule>
  </conditionalFormatting>
  <pageMargins left="0.7" right="0.7" top="0.75" bottom="0.75" header="0.3" footer="0.3"/>
  <pageSetup scale="63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7424B32-5062-0C45-A375-E09FE3AB2E5E}">
          <x14:formula1>
            <xm:f>Menus!$B$1:$B$7</xm:f>
          </x14:formula1>
          <xm:sqref>C10:C16</xm:sqref>
        </x14:dataValidation>
        <x14:dataValidation type="list" allowBlank="1" showInputMessage="1" showErrorMessage="1" xr:uid="{1CC210DF-A862-C344-B887-562179E31C19}">
          <x14:formula1>
            <xm:f>Menus!$C$1:$C$3</xm:f>
          </x14:formula1>
          <xm:sqref>I37:I39 I34:I35 I24:I25 I21:I22 I27:I32 B10:B16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27FE0-AC55-C344-9EFD-FC29E75E9D95}">
  <dimension ref="A1:B9"/>
  <sheetViews>
    <sheetView zoomScaleNormal="100" workbookViewId="0">
      <selection activeCell="B4" sqref="B4"/>
    </sheetView>
  </sheetViews>
  <sheetFormatPr baseColWidth="10" defaultColWidth="11.5" defaultRowHeight="15" x14ac:dyDescent="0.2"/>
  <cols>
    <col min="1" max="1" width="30.5" customWidth="1"/>
    <col min="2" max="2" width="33.33203125" customWidth="1"/>
  </cols>
  <sheetData>
    <row r="1" spans="1:2" ht="31" customHeight="1" x14ac:dyDescent="0.3">
      <c r="A1" s="136" t="s">
        <v>50</v>
      </c>
      <c r="B1" s="136"/>
    </row>
    <row r="2" spans="1:2" ht="40" customHeight="1" x14ac:dyDescent="0.2">
      <c r="A2" s="137" t="s">
        <v>43</v>
      </c>
      <c r="B2" s="138"/>
    </row>
    <row r="3" spans="1:2" ht="20" x14ac:dyDescent="0.2">
      <c r="A3" s="51" t="s">
        <v>44</v>
      </c>
      <c r="B3" s="52"/>
    </row>
    <row r="4" spans="1:2" ht="27" customHeight="1" x14ac:dyDescent="0.2">
      <c r="A4" s="51" t="s">
        <v>45</v>
      </c>
      <c r="B4" s="53"/>
    </row>
    <row r="5" spans="1:2" ht="23" x14ac:dyDescent="0.2">
      <c r="A5" s="51" t="s">
        <v>46</v>
      </c>
      <c r="B5" s="54">
        <f>IF(B3="9-month", B4/1560, B4/2080)</f>
        <v>0</v>
      </c>
    </row>
    <row r="6" spans="1:2" x14ac:dyDescent="0.2">
      <c r="A6" s="135"/>
      <c r="B6" s="135"/>
    </row>
    <row r="7" spans="1:2" x14ac:dyDescent="0.2">
      <c r="A7" s="135"/>
      <c r="B7" s="135"/>
    </row>
    <row r="8" spans="1:2" x14ac:dyDescent="0.2">
      <c r="A8" s="135"/>
      <c r="B8" s="135"/>
    </row>
    <row r="9" spans="1:2" x14ac:dyDescent="0.2">
      <c r="A9" s="135"/>
      <c r="B9" s="135"/>
    </row>
  </sheetData>
  <sheetProtection algorithmName="SHA-512" hashValue="/vgprvpRD7riFRLpCt2bMYh9etjee84lJi85OT6PiHPA1Xie1ldrcaOdt4e6v56jTszrv3VCB7fFQhJHGAGtKg==" saltValue="0efrYnE2YwtbcyS0m80DOw==" spinCount="100000" sheet="1" objects="1" scenarios="1" formatCells="0" formatColumns="0" formatRows="0" selectLockedCells="1"/>
  <mergeCells count="6">
    <mergeCell ref="A9:B9"/>
    <mergeCell ref="A1:B1"/>
    <mergeCell ref="A2:B2"/>
    <mergeCell ref="A6:B6"/>
    <mergeCell ref="A7:B7"/>
    <mergeCell ref="A8:B8"/>
  </mergeCells>
  <pageMargins left="0.7" right="0.7" top="0.75" bottom="0.75" header="0.3" footer="0.3"/>
  <pageSetup orientation="portrait" horizontalDpi="0" verticalDpi="0"/>
  <legacy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5C1EFA8-8C5C-3144-A869-DE7B1CE53559}">
          <x14:formula1>
            <xm:f>Menus!$A$1:$A$2</xm:f>
          </x14:formula1>
          <xm:sqref>B3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3162F-194B-2D4F-8395-42C2648CD65C}">
  <dimension ref="A1:F16"/>
  <sheetViews>
    <sheetView zoomScaleNormal="100" workbookViewId="0">
      <selection activeCell="F5" sqref="F5"/>
    </sheetView>
  </sheetViews>
  <sheetFormatPr baseColWidth="10" defaultColWidth="11.5" defaultRowHeight="15" x14ac:dyDescent="0.2"/>
  <cols>
    <col min="1" max="1" width="41.6640625" customWidth="1"/>
    <col min="3" max="3" width="15.33203125" customWidth="1"/>
    <col min="4" max="4" width="15.83203125" customWidth="1"/>
    <col min="5" max="5" width="20.83203125" customWidth="1"/>
    <col min="6" max="6" width="19" customWidth="1"/>
  </cols>
  <sheetData>
    <row r="1" spans="1:6" ht="18" customHeight="1" thickBot="1" x14ac:dyDescent="0.25">
      <c r="A1" s="69" t="s">
        <v>62</v>
      </c>
      <c r="B1" s="62" t="s">
        <v>63</v>
      </c>
      <c r="C1" s="62" t="s">
        <v>64</v>
      </c>
      <c r="D1" s="62" t="s">
        <v>65</v>
      </c>
      <c r="E1" s="62" t="s">
        <v>66</v>
      </c>
      <c r="F1" s="62" t="s">
        <v>67</v>
      </c>
    </row>
    <row r="2" spans="1:6" ht="18" customHeight="1" thickBot="1" x14ac:dyDescent="0.25">
      <c r="A2" s="70" t="s">
        <v>68</v>
      </c>
      <c r="B2" s="55" t="s">
        <v>69</v>
      </c>
      <c r="C2" s="63">
        <v>20</v>
      </c>
      <c r="D2" s="63">
        <v>43</v>
      </c>
      <c r="E2" s="66">
        <v>13.55</v>
      </c>
      <c r="F2" s="56">
        <v>1131</v>
      </c>
    </row>
    <row r="3" spans="1:6" ht="18" customHeight="1" x14ac:dyDescent="0.2">
      <c r="A3" s="71" t="s">
        <v>70</v>
      </c>
      <c r="B3" s="57" t="s">
        <v>69</v>
      </c>
      <c r="C3" s="64">
        <v>156</v>
      </c>
      <c r="D3" s="64">
        <v>43</v>
      </c>
      <c r="E3" s="67">
        <v>13.55</v>
      </c>
      <c r="F3" s="58">
        <v>8821.7999999999993</v>
      </c>
    </row>
    <row r="4" spans="1:6" ht="18" customHeight="1" x14ac:dyDescent="0.2">
      <c r="A4" s="74" t="s">
        <v>71</v>
      </c>
      <c r="B4" s="75" t="s">
        <v>72</v>
      </c>
      <c r="C4" s="76">
        <v>176</v>
      </c>
      <c r="D4" s="76" t="s">
        <v>72</v>
      </c>
      <c r="E4" s="77" t="s">
        <v>72</v>
      </c>
      <c r="F4" s="78">
        <v>9952.7999999999993</v>
      </c>
    </row>
    <row r="5" spans="1:6" ht="18" customHeight="1" x14ac:dyDescent="0.2">
      <c r="A5" s="72" t="s">
        <v>73</v>
      </c>
      <c r="B5" s="79" t="s">
        <v>74</v>
      </c>
      <c r="C5" s="80">
        <v>120</v>
      </c>
      <c r="D5" s="80">
        <v>33</v>
      </c>
      <c r="E5" s="81">
        <v>10.4</v>
      </c>
      <c r="F5" s="82">
        <v>5208</v>
      </c>
    </row>
    <row r="6" spans="1:6" ht="18" customHeight="1" x14ac:dyDescent="0.2">
      <c r="A6" s="72" t="s">
        <v>75</v>
      </c>
      <c r="B6" s="55" t="s">
        <v>74</v>
      </c>
      <c r="C6" s="63">
        <v>80</v>
      </c>
      <c r="D6" s="63">
        <v>33</v>
      </c>
      <c r="E6" s="83">
        <v>10.4</v>
      </c>
      <c r="F6" s="59">
        <v>3472</v>
      </c>
    </row>
    <row r="7" spans="1:6" ht="18" customHeight="1" x14ac:dyDescent="0.2">
      <c r="A7" s="72" t="s">
        <v>76</v>
      </c>
      <c r="B7" s="79" t="s">
        <v>74</v>
      </c>
      <c r="C7" s="80">
        <v>100</v>
      </c>
      <c r="D7" s="80">
        <v>33</v>
      </c>
      <c r="E7" s="81">
        <v>10.4</v>
      </c>
      <c r="F7" s="82">
        <v>4340</v>
      </c>
    </row>
    <row r="8" spans="1:6" ht="18" customHeight="1" x14ac:dyDescent="0.2">
      <c r="A8" s="72" t="s">
        <v>77</v>
      </c>
      <c r="B8" s="55" t="s">
        <v>74</v>
      </c>
      <c r="C8" s="63">
        <v>40</v>
      </c>
      <c r="D8" s="63">
        <v>33</v>
      </c>
      <c r="E8" s="83">
        <v>10.4</v>
      </c>
      <c r="F8" s="59">
        <v>1736</v>
      </c>
    </row>
    <row r="9" spans="1:6" ht="18" customHeight="1" x14ac:dyDescent="0.2">
      <c r="A9" s="72" t="s">
        <v>78</v>
      </c>
      <c r="B9" s="79" t="s">
        <v>74</v>
      </c>
      <c r="C9" s="80">
        <v>120</v>
      </c>
      <c r="D9" s="80">
        <v>33</v>
      </c>
      <c r="E9" s="81">
        <v>10.4</v>
      </c>
      <c r="F9" s="82">
        <v>5208</v>
      </c>
    </row>
    <row r="10" spans="1:6" ht="18" customHeight="1" thickBot="1" x14ac:dyDescent="0.25">
      <c r="A10" s="72" t="s">
        <v>79</v>
      </c>
      <c r="B10" s="55" t="s">
        <v>74</v>
      </c>
      <c r="C10" s="63">
        <v>60</v>
      </c>
      <c r="D10" s="63">
        <v>33</v>
      </c>
      <c r="E10" s="83">
        <v>10.4</v>
      </c>
      <c r="F10" s="59">
        <v>2604</v>
      </c>
    </row>
    <row r="11" spans="1:6" ht="18" customHeight="1" x14ac:dyDescent="0.2">
      <c r="A11" s="71" t="s">
        <v>80</v>
      </c>
      <c r="B11" s="57" t="s">
        <v>74</v>
      </c>
      <c r="C11" s="64">
        <v>25</v>
      </c>
      <c r="D11" s="64">
        <v>33</v>
      </c>
      <c r="E11" s="67">
        <v>10.4</v>
      </c>
      <c r="F11" s="58">
        <v>1085</v>
      </c>
    </row>
    <row r="12" spans="1:6" ht="18" customHeight="1" x14ac:dyDescent="0.2">
      <c r="A12" s="72" t="s">
        <v>81</v>
      </c>
      <c r="B12" s="55" t="s">
        <v>69</v>
      </c>
      <c r="C12" s="63">
        <v>10</v>
      </c>
      <c r="D12" s="63">
        <v>43</v>
      </c>
      <c r="E12" s="83">
        <v>13.55</v>
      </c>
      <c r="F12" s="59">
        <v>565.5</v>
      </c>
    </row>
    <row r="13" spans="1:6" ht="18" customHeight="1" thickBot="1" x14ac:dyDescent="0.25">
      <c r="A13" s="73" t="s">
        <v>82</v>
      </c>
      <c r="B13" s="60" t="s">
        <v>72</v>
      </c>
      <c r="C13" s="65">
        <v>35</v>
      </c>
      <c r="D13" s="65" t="s">
        <v>72</v>
      </c>
      <c r="E13" s="68" t="s">
        <v>72</v>
      </c>
      <c r="F13" s="61">
        <v>1650.5</v>
      </c>
    </row>
    <row r="14" spans="1:6" ht="18" customHeight="1" x14ac:dyDescent="0.2">
      <c r="A14" s="72" t="s">
        <v>83</v>
      </c>
      <c r="B14" s="55" t="s">
        <v>74</v>
      </c>
      <c r="C14" s="63">
        <v>15</v>
      </c>
      <c r="D14" s="63">
        <v>33</v>
      </c>
      <c r="E14" s="83">
        <v>10.4</v>
      </c>
      <c r="F14" s="59">
        <v>651</v>
      </c>
    </row>
    <row r="15" spans="1:6" ht="18" customHeight="1" x14ac:dyDescent="0.2">
      <c r="A15" s="72" t="s">
        <v>84</v>
      </c>
      <c r="B15" s="84" t="s">
        <v>74</v>
      </c>
      <c r="C15" s="85">
        <v>10</v>
      </c>
      <c r="D15" s="85">
        <v>33</v>
      </c>
      <c r="E15" s="86">
        <v>10.4</v>
      </c>
      <c r="F15" s="82">
        <v>434</v>
      </c>
    </row>
    <row r="16" spans="1:6" ht="18" customHeight="1" thickBot="1" x14ac:dyDescent="0.25">
      <c r="A16" s="87" t="s">
        <v>85</v>
      </c>
      <c r="B16" s="88" t="s">
        <v>74</v>
      </c>
      <c r="C16" s="89">
        <v>15</v>
      </c>
      <c r="D16" s="89">
        <v>33</v>
      </c>
      <c r="E16" s="90">
        <v>10.4</v>
      </c>
      <c r="F16" s="91">
        <v>651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7EACC7-8BCB-6A4B-8E61-1DD9FF40DF30}">
  <dimension ref="A1:D7"/>
  <sheetViews>
    <sheetView workbookViewId="0">
      <selection activeCell="B7" sqref="B7"/>
    </sheetView>
  </sheetViews>
  <sheetFormatPr baseColWidth="10" defaultColWidth="11.5" defaultRowHeight="15" x14ac:dyDescent="0.2"/>
  <cols>
    <col min="1" max="1" width="11" customWidth="1"/>
    <col min="2" max="2" width="30.1640625" customWidth="1"/>
    <col min="3" max="3" width="19.5" customWidth="1"/>
    <col min="4" max="4" width="14.1640625" bestFit="1" customWidth="1"/>
  </cols>
  <sheetData>
    <row r="1" spans="1:4" x14ac:dyDescent="0.2">
      <c r="A1" t="s">
        <v>31</v>
      </c>
      <c r="B1" s="10" t="s">
        <v>6</v>
      </c>
      <c r="C1" t="s">
        <v>5</v>
      </c>
      <c r="D1" t="s">
        <v>47</v>
      </c>
    </row>
    <row r="2" spans="1:4" x14ac:dyDescent="0.2">
      <c r="A2" t="s">
        <v>32</v>
      </c>
      <c r="B2" s="10" t="s">
        <v>9</v>
      </c>
      <c r="C2" t="s">
        <v>3</v>
      </c>
      <c r="D2" t="s">
        <v>48</v>
      </c>
    </row>
    <row r="3" spans="1:4" x14ac:dyDescent="0.2">
      <c r="A3" t="s">
        <v>18</v>
      </c>
      <c r="B3" s="10" t="s">
        <v>10</v>
      </c>
      <c r="C3" t="s">
        <v>4</v>
      </c>
      <c r="D3" t="s">
        <v>49</v>
      </c>
    </row>
    <row r="4" spans="1:4" x14ac:dyDescent="0.2">
      <c r="B4" s="10" t="s">
        <v>11</v>
      </c>
    </row>
    <row r="5" spans="1:4" x14ac:dyDescent="0.2">
      <c r="B5" s="10" t="s">
        <v>12</v>
      </c>
    </row>
    <row r="6" spans="1:4" x14ac:dyDescent="0.2">
      <c r="B6" s="10" t="s">
        <v>23</v>
      </c>
    </row>
    <row r="7" spans="1:4" x14ac:dyDescent="0.2">
      <c r="B7" s="10" t="s">
        <v>4</v>
      </c>
    </row>
  </sheetData>
  <pageMargins left="0.7" right="0.7" top="0.75" bottom="0.75" header="0.3" footer="0.3"/>
  <pageSetup orientation="portrait" horizontalDpi="0" verticalDpi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63E66246BE2684E8062BFBEC6E1A02B" ma:contentTypeVersion="13" ma:contentTypeDescription="Create a new document." ma:contentTypeScope="" ma:versionID="1272777fb3a5c12da2e0b61687807802">
  <xsd:schema xmlns:xsd="http://www.w3.org/2001/XMLSchema" xmlns:xs="http://www.w3.org/2001/XMLSchema" xmlns:p="http://schemas.microsoft.com/office/2006/metadata/properties" xmlns:ns2="13b84a1d-828b-4748-ba87-73e002905095" xmlns:ns3="5d9f58fe-545c-4c23-aedb-c8faa14399ad" targetNamespace="http://schemas.microsoft.com/office/2006/metadata/properties" ma:root="true" ma:fieldsID="2036304d3f583944d709a2731c597f5e" ns2:_="" ns3:_="">
    <xsd:import namespace="13b84a1d-828b-4748-ba87-73e002905095"/>
    <xsd:import namespace="5d9f58fe-545c-4c23-aedb-c8faa14399a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b84a1d-828b-4748-ba87-73e0029050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894c88c6-aec0-4a59-a55a-9afe5b3d352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9f58fe-545c-4c23-aedb-c8faa14399ad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1eb562ba-7332-4d3d-a64e-250828ce90f2}" ma:internalName="TaxCatchAll" ma:showField="CatchAllData" ma:web="5d9f58fe-545c-4c23-aedb-c8faa14399a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3b84a1d-828b-4748-ba87-73e002905095">
      <Terms xmlns="http://schemas.microsoft.com/office/infopath/2007/PartnerControls"/>
    </lcf76f155ced4ddcb4097134ff3c332f>
    <TaxCatchAll xmlns="5d9f58fe-545c-4c23-aedb-c8faa14399ad" xsi:nil="true"/>
  </documentManagement>
</p:properties>
</file>

<file path=customXml/itemProps1.xml><?xml version="1.0" encoding="utf-8"?>
<ds:datastoreItem xmlns:ds="http://schemas.openxmlformats.org/officeDocument/2006/customXml" ds:itemID="{06B07A68-01A8-444C-AD42-567CA4825C4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45F96FF-CD94-4124-9977-3D4CCB4F57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3b84a1d-828b-4748-ba87-73e002905095"/>
    <ds:schemaRef ds:uri="5d9f58fe-545c-4c23-aedb-c8faa14399a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7484C65-8DF0-4F59-8E13-CE3230295B60}">
  <ds:schemaRefs>
    <ds:schemaRef ds:uri="http://schemas.microsoft.com/office/2006/metadata/properties"/>
    <ds:schemaRef ds:uri="http://schemas.microsoft.com/office/infopath/2007/PartnerControls"/>
    <ds:schemaRef ds:uri="13b84a1d-828b-4748-ba87-73e002905095"/>
    <ds:schemaRef ds:uri="5d9f58fe-545c-4c23-aedb-c8faa14399a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Budget Template</vt:lpstr>
      <vt:lpstr>Sample Budget</vt:lpstr>
      <vt:lpstr>BU Hourliy Rate Calculator</vt:lpstr>
      <vt:lpstr>OSF PM and RC Rates</vt:lpstr>
      <vt:lpstr>Menus</vt:lpstr>
    </vt:vector>
  </TitlesOfParts>
  <Manager/>
  <Company>OSF Healthcare System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Stutzman, Seth T.</dc:creator>
  <cp:keywords/>
  <dc:description/>
  <cp:lastModifiedBy>Brad Andersh</cp:lastModifiedBy>
  <cp:revision/>
  <cp:lastPrinted>2026-05-06T16:49:37Z</cp:lastPrinted>
  <dcterms:created xsi:type="dcterms:W3CDTF">2019-07-09T15:48:42Z</dcterms:created>
  <dcterms:modified xsi:type="dcterms:W3CDTF">2026-05-14T23:13:23Z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0x010100863E66246BE2684E8062BFBEC6E1A02B</vt:lpwstr>
  </property>
</Properties>
</file>