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ststutzman\Downloads\"/>
    </mc:Choice>
  </mc:AlternateContent>
  <xr:revisionPtr revIDLastSave="0" documentId="13_ncr:1_{A00E4B63-68C2-4675-BB75-26B2F606C585}" xr6:coauthVersionLast="47" xr6:coauthVersionMax="47" xr10:uidLastSave="{00000000-0000-0000-0000-000000000000}"/>
  <bookViews>
    <workbookView xWindow="1560" yWindow="1560" windowWidth="21600" windowHeight="12645" activeTab="1" xr2:uid="{00000000-000D-0000-FFFF-FFFF00000000}"/>
  </bookViews>
  <sheets>
    <sheet name="Blank Template" sheetId="3" r:id="rId1"/>
    <sheet name="Blank Tranches" sheetId="4" r:id="rId2"/>
    <sheet name="Example 2 Year Budget" sheetId="1" r:id="rId3"/>
    <sheet name="Example Tranches" sheetId="2" r:id="rId4"/>
  </sheets>
  <definedNames>
    <definedName name="_xlnm._FilterDatabase" localSheetId="0" hidden="1">'Blank Template'!$A$4:$G$32</definedName>
    <definedName name="_xlnm._FilterDatabase" localSheetId="2" hidden="1">'Example 2 Year Budget'!$A$4:$G$32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4" l="1"/>
  <c r="I26" i="4"/>
  <c r="I12" i="4"/>
  <c r="B147" i="3"/>
  <c r="B146" i="3"/>
  <c r="B145" i="3"/>
  <c r="B144" i="3"/>
  <c r="B143" i="3"/>
  <c r="B142" i="3"/>
  <c r="B141" i="3"/>
  <c r="B140" i="3"/>
  <c r="B139" i="3"/>
  <c r="B138" i="3"/>
  <c r="B137" i="3"/>
  <c r="B136" i="3"/>
  <c r="B135" i="3"/>
  <c r="B134" i="3"/>
  <c r="B133" i="3"/>
  <c r="B132" i="3"/>
  <c r="B131" i="3"/>
  <c r="B130" i="3"/>
  <c r="B129" i="3"/>
  <c r="B128" i="3"/>
  <c r="B127" i="3"/>
  <c r="B126" i="3"/>
  <c r="B125" i="3"/>
  <c r="B124" i="3"/>
  <c r="B123" i="3"/>
  <c r="B122" i="3"/>
  <c r="F10" i="3" s="1"/>
  <c r="G10" i="3" s="1"/>
  <c r="J10" i="3" s="1"/>
  <c r="B121" i="3"/>
  <c r="B120" i="3"/>
  <c r="F7" i="3" s="1"/>
  <c r="G7" i="3" s="1"/>
  <c r="H7" i="3" s="1"/>
  <c r="B119" i="3"/>
  <c r="B118" i="3"/>
  <c r="J33" i="3"/>
  <c r="I33" i="3"/>
  <c r="H33" i="3"/>
  <c r="J32" i="3"/>
  <c r="I32" i="3"/>
  <c r="H32" i="3"/>
  <c r="J30" i="3"/>
  <c r="I30" i="3"/>
  <c r="H30" i="3"/>
  <c r="J29" i="3"/>
  <c r="I29" i="3"/>
  <c r="H29" i="3"/>
  <c r="J27" i="3"/>
  <c r="I27" i="3"/>
  <c r="H27" i="3"/>
  <c r="J26" i="3"/>
  <c r="I26" i="3"/>
  <c r="H26" i="3"/>
  <c r="J24" i="3"/>
  <c r="I24" i="3"/>
  <c r="H24" i="3"/>
  <c r="J23" i="3"/>
  <c r="I23" i="3"/>
  <c r="H23" i="3"/>
  <c r="J21" i="3"/>
  <c r="I21" i="3"/>
  <c r="H21" i="3"/>
  <c r="J20" i="3"/>
  <c r="I20" i="3"/>
  <c r="H20" i="3"/>
  <c r="J18" i="3"/>
  <c r="I18" i="3"/>
  <c r="H18" i="3"/>
  <c r="J17" i="3"/>
  <c r="I17" i="3"/>
  <c r="H17" i="3"/>
  <c r="E15" i="3"/>
  <c r="J14" i="3"/>
  <c r="H14" i="3"/>
  <c r="F14" i="3"/>
  <c r="G14" i="3" s="1"/>
  <c r="I14" i="3" s="1"/>
  <c r="J13" i="3"/>
  <c r="I13" i="3"/>
  <c r="F13" i="3"/>
  <c r="G13" i="3" s="1"/>
  <c r="H13" i="3" s="1"/>
  <c r="J12" i="3"/>
  <c r="I12" i="3"/>
  <c r="F12" i="3"/>
  <c r="G12" i="3" s="1"/>
  <c r="H12" i="3" s="1"/>
  <c r="J11" i="3"/>
  <c r="H11" i="3"/>
  <c r="F11" i="3"/>
  <c r="G11" i="3" s="1"/>
  <c r="I11" i="3" s="1"/>
  <c r="I10" i="3"/>
  <c r="H10" i="3"/>
  <c r="I9" i="3"/>
  <c r="H9" i="3"/>
  <c r="F9" i="3"/>
  <c r="G9" i="3" s="1"/>
  <c r="J9" i="3" s="1"/>
  <c r="J8" i="3"/>
  <c r="H8" i="3"/>
  <c r="F8" i="3"/>
  <c r="G8" i="3" s="1"/>
  <c r="I8" i="3" s="1"/>
  <c r="J7" i="3"/>
  <c r="I7" i="3"/>
  <c r="J6" i="3"/>
  <c r="H6" i="3"/>
  <c r="F6" i="3"/>
  <c r="G6" i="3" s="1"/>
  <c r="I6" i="3" s="1"/>
  <c r="J5" i="3"/>
  <c r="H5" i="3"/>
  <c r="F5" i="3"/>
  <c r="G5" i="3" s="1"/>
  <c r="H18" i="1"/>
  <c r="I18" i="1"/>
  <c r="J18" i="1"/>
  <c r="H20" i="1"/>
  <c r="I20" i="1"/>
  <c r="J20" i="1"/>
  <c r="H21" i="1"/>
  <c r="I21" i="1"/>
  <c r="J21" i="1"/>
  <c r="H23" i="1"/>
  <c r="I23" i="1"/>
  <c r="J23" i="1"/>
  <c r="H24" i="1"/>
  <c r="I24" i="1"/>
  <c r="J24" i="1"/>
  <c r="H26" i="1"/>
  <c r="I26" i="1"/>
  <c r="J26" i="1"/>
  <c r="H27" i="1"/>
  <c r="I27" i="1"/>
  <c r="J27" i="1"/>
  <c r="H29" i="1"/>
  <c r="I29" i="1"/>
  <c r="J29" i="1"/>
  <c r="H30" i="1"/>
  <c r="I30" i="1"/>
  <c r="J30" i="1"/>
  <c r="H32" i="1"/>
  <c r="I32" i="1"/>
  <c r="J32" i="1"/>
  <c r="H33" i="1"/>
  <c r="I33" i="1"/>
  <c r="J33" i="1"/>
  <c r="J17" i="1"/>
  <c r="I17" i="1"/>
  <c r="H17" i="1"/>
  <c r="H6" i="1"/>
  <c r="J6" i="1"/>
  <c r="I7" i="1"/>
  <c r="J7" i="1"/>
  <c r="H8" i="1"/>
  <c r="J8" i="1"/>
  <c r="H9" i="1"/>
  <c r="I9" i="1"/>
  <c r="H10" i="1"/>
  <c r="I12" i="1"/>
  <c r="J12" i="1"/>
  <c r="I13" i="1"/>
  <c r="J13" i="1"/>
  <c r="H14" i="1"/>
  <c r="J14" i="1"/>
  <c r="J5" i="1"/>
  <c r="I26" i="2" l="1"/>
  <c r="I12" i="2"/>
  <c r="J15" i="3"/>
  <c r="J34" i="3" s="1"/>
  <c r="J2" i="3" s="1"/>
  <c r="I5" i="3"/>
  <c r="I15" i="3" s="1"/>
  <c r="I34" i="3" s="1"/>
  <c r="G15" i="3"/>
  <c r="G34" i="3"/>
  <c r="H15" i="3"/>
  <c r="H34" i="3" s="1"/>
  <c r="F15" i="3"/>
  <c r="B147" i="1"/>
  <c r="B146" i="1"/>
  <c r="B145" i="1"/>
  <c r="B144" i="1"/>
  <c r="B143" i="1"/>
  <c r="B142" i="1"/>
  <c r="B141" i="1"/>
  <c r="B140" i="1"/>
  <c r="B139" i="1"/>
  <c r="B138" i="1"/>
  <c r="F13" i="1" s="1"/>
  <c r="G13" i="1" s="1"/>
  <c r="H13" i="1" s="1"/>
  <c r="B137" i="1"/>
  <c r="B136" i="1"/>
  <c r="B135" i="1"/>
  <c r="B134" i="1"/>
  <c r="B133" i="1"/>
  <c r="B132" i="1"/>
  <c r="F12" i="1" s="1"/>
  <c r="B131" i="1"/>
  <c r="B130" i="1"/>
  <c r="B129" i="1"/>
  <c r="B128" i="1"/>
  <c r="B127" i="1"/>
  <c r="B126" i="1"/>
  <c r="B125" i="1"/>
  <c r="B124" i="1"/>
  <c r="B123" i="1"/>
  <c r="B122" i="1"/>
  <c r="B121" i="1"/>
  <c r="B120" i="1"/>
  <c r="F7" i="1" s="1"/>
  <c r="G7" i="1" s="1"/>
  <c r="H7" i="1" s="1"/>
  <c r="B119" i="1"/>
  <c r="B118" i="1"/>
  <c r="E15" i="1"/>
  <c r="I27" i="2" l="1"/>
  <c r="J35" i="3"/>
  <c r="H35" i="3"/>
  <c r="H2" i="3"/>
  <c r="I35" i="3"/>
  <c r="I2" i="3"/>
  <c r="F11" i="1"/>
  <c r="G11" i="1" s="1"/>
  <c r="F9" i="1"/>
  <c r="G9" i="1" s="1"/>
  <c r="J9" i="1" s="1"/>
  <c r="F5" i="1"/>
  <c r="G5" i="1" s="1"/>
  <c r="F8" i="1"/>
  <c r="G8" i="1" s="1"/>
  <c r="I8" i="1" s="1"/>
  <c r="F10" i="1"/>
  <c r="G10" i="1" s="1"/>
  <c r="F6" i="1"/>
  <c r="G6" i="1" s="1"/>
  <c r="I6" i="1" s="1"/>
  <c r="F14" i="1"/>
  <c r="G14" i="1" s="1"/>
  <c r="I14" i="1" s="1"/>
  <c r="G12" i="1"/>
  <c r="H12" i="1" s="1"/>
  <c r="H11" i="1"/>
  <c r="I10" i="1" l="1"/>
  <c r="J10" i="1"/>
  <c r="J15" i="1" s="1"/>
  <c r="J34" i="1" s="1"/>
  <c r="J2" i="1" s="1"/>
  <c r="J11" i="1"/>
  <c r="I11" i="1"/>
  <c r="F15" i="1"/>
  <c r="H5" i="1"/>
  <c r="H15" i="1" s="1"/>
  <c r="H34" i="1" s="1"/>
  <c r="H2" i="1" s="1"/>
  <c r="I5" i="1"/>
  <c r="G15" i="1"/>
  <c r="G34" i="1" s="1"/>
  <c r="I15" i="1" l="1"/>
  <c r="I34" i="1" s="1"/>
  <c r="I2" i="1" s="1"/>
  <c r="H35" i="1"/>
  <c r="J35" i="1"/>
  <c r="I35" i="1" l="1"/>
</calcChain>
</file>

<file path=xl/sharedStrings.xml><?xml version="1.0" encoding="utf-8"?>
<sst xmlns="http://schemas.openxmlformats.org/spreadsheetml/2006/main" count="366" uniqueCount="122">
  <si>
    <t>UIUC</t>
  </si>
  <si>
    <t>OSF</t>
  </si>
  <si>
    <t>UICOMP</t>
  </si>
  <si>
    <t>Project Title</t>
  </si>
  <si>
    <t>Organization</t>
  </si>
  <si>
    <t>Name/Description</t>
  </si>
  <si>
    <t>Organizational Role</t>
  </si>
  <si>
    <t>Justification</t>
  </si>
  <si>
    <t>Salary Requested</t>
  </si>
  <si>
    <t>Fringe Benefit</t>
  </si>
  <si>
    <t>Total</t>
  </si>
  <si>
    <t>Albert Einstein</t>
  </si>
  <si>
    <t>Mission Partner</t>
  </si>
  <si>
    <t xml:space="preserve">Albert Einstein will co-lead the effort. He will collaborate with teams of patient experience and clinical operations leaders to synthesize the data targets most relevant for improving patient experience. They will ensure adequate access and connections to OSF clinical leaders for the team. He will participate in regular leadership meetings and oversee the content and methodologic contributions of the team. </t>
  </si>
  <si>
    <t>Percy Julian</t>
  </si>
  <si>
    <t>He will lead the design of simulations and participate the development of human factors and systems engineering methods. He will participate live or via teleconference in meetings with subject matter experts, and with teams of quality and safety leaders as appropriate to the task. He will ensure adequate access and connections to OSF clinical leaders for the team. He will participate in regular leadership meetings and supervise the Jump team.</t>
  </si>
  <si>
    <t>Nikola Tesla</t>
  </si>
  <si>
    <t>Faculty (SURS)</t>
  </si>
  <si>
    <t>He is an expert in the localization of seizure from the diagnostic data. He will drive the development of the tool for extracting relevant information from the data and the dynamic representation of that data in VR to have the maximal clinical impact. He will work with the 2 UIUC graduate students to both design the visualizations and the assessment methods to maximize the clinical utility and assessment data collected.</t>
  </si>
  <si>
    <t>Hippocrates</t>
  </si>
  <si>
    <t>Florence Nightingale</t>
  </si>
  <si>
    <t>Staff (SURS)</t>
  </si>
  <si>
    <t>She will participate in the design of simulations and oversee the development of human factors and systems engineering methods. She will participate live or via teleconference in meetings with subject matter experts, and with teams of quality and safety leaders as appropriate to the task. She will participate in regular leadership meetings with the study team. She and the other leads will ensure ethical oversight and IRB compliance. She will supervise and mentor the graduate research assistant</t>
  </si>
  <si>
    <t>Marie Curie</t>
  </si>
  <si>
    <t>Once all available data has been collected and synthesized, the UI/UX Designer will work collaboratively
to build visual storyboards and simulated digital tools to help depict a reimagined experience in tangible form. The resulting assets will be leveraged by the OSF and UIUC PIs to advance their effort as they continue to refine their understanding of the needs and solution concepts.</t>
  </si>
  <si>
    <t>Project Manager</t>
  </si>
  <si>
    <t>The Research Project Manager from UICOMP will assist with IRB administration, overseeing the workshops, and facilitating the components of the ROI statement. The research coordinator will also provide overall project management support.</t>
  </si>
  <si>
    <t>GRA</t>
  </si>
  <si>
    <t>GRA ≥ Half Time Enrollment</t>
  </si>
  <si>
    <t>The graduate research assistant will be responsible for data collection, curation, and analyses as needed. This may include audio- and video-recording of simulations, fitting participants with eye trackers, tracking notes during interviews, and analysis of simulation data. It also includes survey creation, survey distribution, data analysis and manuscript writing.</t>
  </si>
  <si>
    <t>UGRA</t>
  </si>
  <si>
    <t>Student Hourly ≥ Half Time Enrollment</t>
  </si>
  <si>
    <t>We are including time for the undergraguate to interface with the tool and to testassessment data on the VR integration.</t>
  </si>
  <si>
    <t>Research Coordinator</t>
  </si>
  <si>
    <t xml:space="preserve">They will serve as the lead sensor data expert to synthesize the technical specifications and data types currently available to support the goals of the grant. They will participate live or via teleconference in meetings with OSF platform representatives (NurseCall, Connexall, Vocera) and with clinical workflow teams as appropriate to the task. They will participate in regular leadership meetings with the study team. </t>
  </si>
  <si>
    <t>Subtotals</t>
  </si>
  <si>
    <t>Consultant Services (Professional Service Costs)</t>
  </si>
  <si>
    <t>Materials &amp; Supplies</t>
  </si>
  <si>
    <t>Wristbands</t>
  </si>
  <si>
    <t>Publication / Dissemination</t>
  </si>
  <si>
    <t>Publication</t>
  </si>
  <si>
    <t>TRAVEL</t>
  </si>
  <si>
    <t>Peoria &lt;&gt; Champaign</t>
  </si>
  <si>
    <t>Gas and Mileage</t>
  </si>
  <si>
    <t>Conference</t>
  </si>
  <si>
    <t>To conferences to present the work, which will be necessaryto demonstrate the capabilities of the software and recruit additional clinical sites for future, larger grantapplications.</t>
  </si>
  <si>
    <t>Computer Services</t>
  </si>
  <si>
    <t>$520 - 10 TB storage,  accounts for 2 students: $628.80</t>
  </si>
  <si>
    <r>
      <rPr>
        <sz val="10"/>
        <rFont val="Arial"/>
        <family val="2"/>
      </rPr>
      <t xml:space="preserve">OTHER EXPENSES  </t>
    </r>
    <r>
      <rPr>
        <i/>
        <sz val="10"/>
        <rFont val="Arial"/>
        <family val="2"/>
      </rPr>
      <t>(Itemize by category)</t>
    </r>
  </si>
  <si>
    <t>Participant Incentives</t>
  </si>
  <si>
    <t>TOTAL DIRECT COSTS</t>
  </si>
  <si>
    <t>Faculty (Non-SURS)</t>
  </si>
  <si>
    <t>Staff (Non-SURS)</t>
  </si>
  <si>
    <t>GRA &lt; Half Time Enrollment</t>
  </si>
  <si>
    <t>Student Hourly &lt; Half Time Enrollment</t>
  </si>
  <si>
    <t>Intern</t>
  </si>
  <si>
    <t>NA</t>
  </si>
  <si>
    <t>OSFFaculty (SURS)</t>
  </si>
  <si>
    <t>UICOMPFaculty (SURS)</t>
  </si>
  <si>
    <t>UIUCFaculty (SURS)</t>
  </si>
  <si>
    <t>OSFFaculty (Non-SURS)</t>
  </si>
  <si>
    <t>UICOMPFaculty (Non-SURS)</t>
  </si>
  <si>
    <t>UIUCFaculty (Non-SURS)</t>
  </si>
  <si>
    <t>OSFStaff (SURS)</t>
  </si>
  <si>
    <t>UICOMPStaff (SURS)</t>
  </si>
  <si>
    <t>UIUCStaff (SURS)</t>
  </si>
  <si>
    <t>OSFStaff (Non-SURS)</t>
  </si>
  <si>
    <t>UICOMPStaff (Non-SURS)</t>
  </si>
  <si>
    <t>UIUCStaff (Non-SURS)</t>
  </si>
  <si>
    <t>OSFGRA ≥ Half Time Enrollment</t>
  </si>
  <si>
    <t>UICOMPGRA ≥ Half Time Enrollment</t>
  </si>
  <si>
    <t>UIUCGRA ≥ Half Time Enrollment</t>
  </si>
  <si>
    <t>OSFGRA &lt; Half Time Enrollment</t>
  </si>
  <si>
    <t>UICOMPGRA &lt; Half Time Enrollment</t>
  </si>
  <si>
    <t>UIUCGRA &lt; Half Time Enrollment</t>
  </si>
  <si>
    <t>OSFStudent Hourly ≥ Half Time Enrollment</t>
  </si>
  <si>
    <t>UICOMPStudent Hourly ≥ Half Time Enrollment</t>
  </si>
  <si>
    <t>UIUCStudent Hourly ≥ Half Time Enrollment</t>
  </si>
  <si>
    <t>OSFStudent Hourly &lt; Half Time Enrollment</t>
  </si>
  <si>
    <t>UICOMPStudent Hourly &lt; Half Time Enrollment</t>
  </si>
  <si>
    <t>UIUCStudent Hourly &lt; Half Time Enrollment</t>
  </si>
  <si>
    <t>OSFMission Partner</t>
  </si>
  <si>
    <t>UICOMPMission Partner</t>
  </si>
  <si>
    <t>UIUCMission Partner</t>
  </si>
  <si>
    <t>OSFIntern</t>
  </si>
  <si>
    <t>UICOMPIntern</t>
  </si>
  <si>
    <t>UIUCIntern</t>
  </si>
  <si>
    <t xml:space="preserve">Milestones </t>
  </si>
  <si>
    <t xml:space="preserve">Duration
[months] </t>
  </si>
  <si>
    <t> </t>
  </si>
  <si>
    <t>Name</t>
  </si>
  <si>
    <t>Cost Items</t>
  </si>
  <si>
    <t>YEAR ONE</t>
  </si>
  <si>
    <t>Project Organization *including IRB</t>
  </si>
  <si>
    <t>PI, Domain Lead</t>
  </si>
  <si>
    <t xml:space="preserve">Target Dataset Development </t>
  </si>
  <si>
    <t>Project Management</t>
  </si>
  <si>
    <t>Data Acquisition</t>
  </si>
  <si>
    <t>9 months Grad Student Research</t>
  </si>
  <si>
    <t>Preprocessing and Filtering</t>
  </si>
  <si>
    <t>Materials, Supplies</t>
  </si>
  <si>
    <t>Smartshirts</t>
  </si>
  <si>
    <t>Computer Storage</t>
  </si>
  <si>
    <t>Peoria &lt;-&gt; Champaign</t>
  </si>
  <si>
    <t>FIRST TRANCHE</t>
  </si>
  <si>
    <t>YEAR TWO</t>
  </si>
  <si>
    <t>SME</t>
  </si>
  <si>
    <t>UI/UX Development</t>
  </si>
  <si>
    <t xml:space="preserve">Simulation Design </t>
  </si>
  <si>
    <t>Model Evaluation</t>
  </si>
  <si>
    <t>Performance Comparison</t>
  </si>
  <si>
    <t xml:space="preserve">UI/UX Design </t>
  </si>
  <si>
    <t>Statistical Analysis</t>
  </si>
  <si>
    <t xml:space="preserve">External Validation </t>
  </si>
  <si>
    <t>VR Integration</t>
  </si>
  <si>
    <t>Faculty and resident travel and lodging</t>
  </si>
  <si>
    <t>SECOND TRANCHE</t>
  </si>
  <si>
    <t>SUM OVER 2 YEARS</t>
  </si>
  <si>
    <t>$900 x 10 units = $18,000 + $246 shipping costs</t>
  </si>
  <si>
    <t>$299 x 9 classic recording devices + $199/shirt x 9 shirts + $119 shipping costs</t>
  </si>
  <si>
    <r>
      <t>He will serve as a subject matter expert and participate in regular team meetings. He will assist</t>
    </r>
    <r>
      <rPr>
        <sz val="10"/>
        <color theme="1"/>
        <rFont val="Arial"/>
        <family val="2"/>
      </rPr>
      <t xml:space="preserve"> in the consideration of predictive model inputs, potential workflow impacts, alert presentation implications, and expert insights into simulation case scenarios.</t>
    </r>
  </si>
  <si>
    <t>Travel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</si>
</sst>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
    <numFmt numFmtId="165" formatCode="&quot;$&quot;#,##0.00"/>
  </numFmts>
  <fonts count="24" x14ac:knownFonts="1">
    <font>
      <sz val="11"/>
      <color theme="1"/>
      <name val="Calibri"/>
      <family val="2"/>
      <scheme val="minor"/>
    </font>
    <font>
      <b/>
      <sz val="20"/>
      <name val="Arial"/>
      <family val="2"/>
    </font>
    <font>
      <b/>
      <sz val="20"/>
      <color theme="1"/>
      <name val="Arial"/>
      <family val="2"/>
    </font>
    <font>
      <b/>
      <sz val="20"/>
      <color theme="1"/>
      <name val="Calibri"/>
      <family val="2"/>
      <scheme val="minor"/>
    </font>
    <font>
      <sz val="8"/>
      <name val="Arial"/>
      <family val="2"/>
    </font>
    <font>
      <sz val="11"/>
      <color theme="1"/>
      <name val="Arial"/>
      <family val="2"/>
    </font>
    <font>
      <sz val="10"/>
      <name val="Arial"/>
      <family val="2"/>
    </font>
    <font>
      <sz val="11"/>
      <name val="Arial"/>
      <family val="2"/>
    </font>
    <font>
      <sz val="8"/>
      <color rgb="FF000000"/>
      <name val="Arial"/>
      <family val="2"/>
    </font>
    <font>
      <sz val="11"/>
      <color rgb="FF000000"/>
      <name val="Arial"/>
      <family val="2"/>
    </font>
    <font>
      <sz val="10"/>
      <color rgb="FF000000"/>
      <name val="Arial"/>
      <family val="2"/>
    </font>
    <font>
      <i/>
      <sz val="10"/>
      <name val="Arial"/>
      <family val="2"/>
    </font>
    <font>
      <b/>
      <sz val="18"/>
      <color theme="3" tint="0.39997558519241921"/>
      <name val="Arial Black"/>
      <family val="2"/>
    </font>
    <font>
      <sz val="12"/>
      <color theme="3" tint="0.39997558519241921"/>
      <name val="Arial Black"/>
      <family val="2"/>
    </font>
    <font>
      <sz val="11"/>
      <color theme="1"/>
      <name val="Calibri"/>
      <family val="2"/>
      <scheme val="minor"/>
    </font>
    <font>
      <b/>
      <sz val="14"/>
      <name val="Arial"/>
      <family val="2"/>
    </font>
    <font>
      <b/>
      <sz val="12"/>
      <name val="Arial"/>
      <family val="2"/>
    </font>
    <font>
      <sz val="11"/>
      <color rgb="FF000000"/>
      <name val="Calibri"/>
      <family val="2"/>
    </font>
    <font>
      <b/>
      <sz val="11"/>
      <color rgb="FF000000"/>
      <name val="Calibri"/>
      <family val="2"/>
    </font>
    <font>
      <b/>
      <u/>
      <sz val="11"/>
      <color rgb="FF000000"/>
      <name val="Calibri"/>
      <family val="2"/>
    </font>
    <font>
      <b/>
      <u/>
      <sz val="12"/>
      <color rgb="FFFF0000"/>
      <name val="Calibri"/>
      <family val="2"/>
    </font>
    <font>
      <b/>
      <sz val="12"/>
      <color rgb="FFFF0000"/>
      <name val="Calibri"/>
      <family val="2"/>
    </font>
    <font>
      <sz val="11"/>
      <color rgb="FF000000"/>
      <name val="Calibri"/>
      <charset val="1"/>
    </font>
    <font>
      <sz val="10"/>
      <color theme="1"/>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rgb="FFF2F2F2"/>
        <bgColor rgb="FF000000"/>
      </patternFill>
    </fill>
    <fill>
      <patternFill patternType="solid">
        <fgColor rgb="FFFCE4D6"/>
        <bgColor rgb="FF000000"/>
      </patternFill>
    </fill>
    <fill>
      <patternFill patternType="solid">
        <fgColor theme="0" tint="-4.9989318521683403E-2"/>
        <bgColor indexed="64"/>
      </patternFill>
    </fill>
    <fill>
      <patternFill patternType="solid">
        <fgColor theme="5" tint="0.79998168889431442"/>
        <bgColor indexed="64"/>
      </patternFill>
    </fill>
  </fills>
  <borders count="1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s>
  <cellStyleXfs count="3">
    <xf numFmtId="0" fontId="0" fillId="0" borderId="0"/>
    <xf numFmtId="44" fontId="14" fillId="0" borderId="0" applyFont="0" applyFill="0" applyBorder="0" applyAlignment="0" applyProtection="0"/>
    <xf numFmtId="9" fontId="14" fillId="0" borderId="0" applyFont="0" applyFill="0" applyBorder="0" applyAlignment="0" applyProtection="0"/>
  </cellStyleXfs>
  <cellXfs count="112">
    <xf numFmtId="0" fontId="0" fillId="0" borderId="0" xfId="0"/>
    <xf numFmtId="0" fontId="0" fillId="0" borderId="0" xfId="0" applyAlignment="1">
      <alignment horizontal="left" vertical="top"/>
    </xf>
    <xf numFmtId="0" fontId="3" fillId="0" borderId="0" xfId="0" applyFont="1" applyAlignment="1">
      <alignment horizontal="left" vertical="top"/>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2" fontId="8" fillId="0" borderId="2" xfId="0" applyNumberFormat="1" applyFont="1" applyBorder="1" applyAlignment="1">
      <alignment horizontal="left" vertical="center" wrapText="1" shrinkToFit="1"/>
    </xf>
    <xf numFmtId="164" fontId="9" fillId="0" borderId="2" xfId="0" applyNumberFormat="1" applyFont="1" applyBorder="1" applyAlignment="1">
      <alignment horizontal="center" vertical="center" shrinkToFi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vertical="center" wrapText="1"/>
    </xf>
    <xf numFmtId="164" fontId="4" fillId="2" borderId="7"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44" fontId="10" fillId="0" borderId="0" xfId="0" applyNumberFormat="1" applyFont="1" applyAlignment="1">
      <alignment horizontal="center" vertical="center"/>
    </xf>
    <xf numFmtId="0" fontId="10" fillId="0" borderId="2" xfId="0" applyFont="1" applyBorder="1" applyAlignment="1">
      <alignment vertical="center" wrapText="1"/>
    </xf>
    <xf numFmtId="0" fontId="9" fillId="0" borderId="2" xfId="0" applyFont="1" applyBorder="1" applyAlignment="1">
      <alignment vertical="center" wrapText="1"/>
    </xf>
    <xf numFmtId="164" fontId="9" fillId="0" borderId="2" xfId="0" applyNumberFormat="1" applyFont="1" applyBorder="1" applyAlignment="1">
      <alignment horizontal="center" vertical="center" wrapText="1"/>
    </xf>
    <xf numFmtId="164" fontId="10" fillId="0" borderId="2" xfId="0" applyNumberFormat="1" applyFont="1" applyBorder="1" applyAlignment="1">
      <alignment horizontal="center" vertical="center" wrapText="1"/>
    </xf>
    <xf numFmtId="0" fontId="10" fillId="0" borderId="5" xfId="0" applyFont="1" applyBorder="1" applyAlignment="1">
      <alignment vertical="center" wrapText="1"/>
    </xf>
    <xf numFmtId="0" fontId="9" fillId="0" borderId="5" xfId="0" applyFont="1" applyBorder="1" applyAlignment="1">
      <alignment vertical="center" wrapText="1"/>
    </xf>
    <xf numFmtId="164" fontId="9" fillId="0" borderId="5" xfId="0" applyNumberFormat="1" applyFont="1" applyBorder="1" applyAlignment="1">
      <alignment horizontal="center" vertical="center" wrapText="1"/>
    </xf>
    <xf numFmtId="164" fontId="10" fillId="0" borderId="5" xfId="0" applyNumberFormat="1" applyFont="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vertical="center" wrapText="1"/>
    </xf>
    <xf numFmtId="164" fontId="10" fillId="2" borderId="7" xfId="0" applyNumberFormat="1" applyFont="1" applyFill="1" applyBorder="1" applyAlignment="1">
      <alignment horizontal="center" vertical="center" wrapText="1"/>
    </xf>
    <xf numFmtId="164" fontId="13" fillId="0" borderId="2" xfId="0" applyNumberFormat="1" applyFont="1" applyBorder="1" applyAlignment="1">
      <alignment vertical="center" wrapText="1"/>
    </xf>
    <xf numFmtId="164" fontId="0" fillId="0" borderId="0" xfId="0" applyNumberFormat="1" applyAlignment="1">
      <alignment horizontal="left" vertical="top"/>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7" fillId="0" borderId="9" xfId="0" applyFont="1" applyBorder="1" applyAlignment="1">
      <alignment horizontal="center" vertical="center" wrapText="1"/>
    </xf>
    <xf numFmtId="164" fontId="9" fillId="0" borderId="9" xfId="0" applyNumberFormat="1" applyFont="1" applyBorder="1" applyAlignment="1">
      <alignment horizontal="center" vertical="center" wrapText="1"/>
    </xf>
    <xf numFmtId="0" fontId="7" fillId="0" borderId="0" xfId="0" applyFont="1" applyAlignment="1">
      <alignment horizontal="center" vertical="center" wrapText="1"/>
    </xf>
    <xf numFmtId="0" fontId="10" fillId="0" borderId="10" xfId="0" applyFont="1" applyBorder="1" applyAlignment="1">
      <alignment vertical="center" wrapText="1"/>
    </xf>
    <xf numFmtId="0" fontId="9" fillId="0" borderId="10" xfId="0" applyFont="1" applyBorder="1" applyAlignment="1">
      <alignment vertical="center" wrapText="1"/>
    </xf>
    <xf numFmtId="164" fontId="9" fillId="0" borderId="10" xfId="0" applyNumberFormat="1" applyFont="1" applyBorder="1" applyAlignment="1">
      <alignment horizontal="center" vertical="center" wrapText="1"/>
    </xf>
    <xf numFmtId="164" fontId="10" fillId="0" borderId="10"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10" fillId="0" borderId="11" xfId="0" applyFont="1" applyBorder="1" applyAlignment="1">
      <alignment vertical="center" wrapText="1"/>
    </xf>
    <xf numFmtId="0" fontId="9" fillId="0" borderId="11" xfId="0" applyFont="1" applyBorder="1" applyAlignment="1">
      <alignment vertical="center" wrapText="1"/>
    </xf>
    <xf numFmtId="164" fontId="9" fillId="0" borderId="11" xfId="0" applyNumberFormat="1" applyFont="1" applyBorder="1" applyAlignment="1">
      <alignment horizontal="center" vertical="center" wrapText="1"/>
    </xf>
    <xf numFmtId="164" fontId="10" fillId="0" borderId="11" xfId="0" applyNumberFormat="1" applyFont="1" applyBorder="1" applyAlignment="1">
      <alignment horizontal="center" vertical="center" wrapText="1"/>
    </xf>
    <xf numFmtId="164" fontId="9" fillId="0" borderId="5" xfId="0" applyNumberFormat="1" applyFont="1" applyBorder="1" applyAlignment="1">
      <alignment horizontal="center" vertical="center" shrinkToFit="1"/>
    </xf>
    <xf numFmtId="0" fontId="6" fillId="2" borderId="7" xfId="0" applyFont="1" applyFill="1" applyBorder="1" applyAlignment="1">
      <alignment vertical="center" wrapText="1"/>
    </xf>
    <xf numFmtId="0" fontId="5" fillId="0" borderId="10" xfId="0" applyFont="1" applyBorder="1" applyAlignment="1">
      <alignment horizontal="center" vertical="center"/>
    </xf>
    <xf numFmtId="0" fontId="15" fillId="2" borderId="10" xfId="0" applyFont="1" applyFill="1" applyBorder="1" applyAlignment="1">
      <alignment horizontal="center" vertical="center" wrapText="1"/>
    </xf>
    <xf numFmtId="164" fontId="4" fillId="2" borderId="3" xfId="0" applyNumberFormat="1" applyFont="1" applyFill="1" applyBorder="1" applyAlignment="1">
      <alignment vertical="top"/>
    </xf>
    <xf numFmtId="0" fontId="4" fillId="2" borderId="6" xfId="0" applyFont="1" applyFill="1" applyBorder="1" applyAlignment="1">
      <alignment vertical="top"/>
    </xf>
    <xf numFmtId="0" fontId="4" fillId="2" borderId="7" xfId="0" applyFont="1" applyFill="1" applyBorder="1" applyAlignment="1">
      <alignment vertical="top"/>
    </xf>
    <xf numFmtId="164" fontId="4" fillId="2" borderId="7" xfId="0" applyNumberFormat="1" applyFont="1" applyFill="1" applyBorder="1" applyAlignment="1">
      <alignment vertical="top"/>
    </xf>
    <xf numFmtId="164" fontId="7" fillId="0" borderId="10" xfId="0" applyNumberFormat="1" applyFont="1" applyBorder="1" applyAlignment="1">
      <alignment horizontal="center" vertical="center" wrapText="1"/>
    </xf>
    <xf numFmtId="164" fontId="9" fillId="3" borderId="10" xfId="0" applyNumberFormat="1" applyFont="1" applyFill="1" applyBorder="1" applyAlignment="1">
      <alignment horizontal="center" vertical="center" shrinkToFit="1"/>
    </xf>
    <xf numFmtId="0" fontId="2" fillId="0" borderId="7" xfId="0" applyFont="1" applyBorder="1" applyAlignment="1">
      <alignment vertical="center"/>
    </xf>
    <xf numFmtId="0" fontId="1" fillId="2" borderId="8" xfId="0" applyFont="1" applyFill="1" applyBorder="1" applyAlignment="1">
      <alignment vertical="center" wrapText="1"/>
    </xf>
    <xf numFmtId="44" fontId="3" fillId="0" borderId="2" xfId="0" applyNumberFormat="1" applyFont="1" applyBorder="1" applyAlignment="1">
      <alignment horizontal="left" vertical="top"/>
    </xf>
    <xf numFmtId="0" fontId="2" fillId="0" borderId="6" xfId="0" applyFont="1" applyBorder="1" applyAlignment="1">
      <alignment vertical="center"/>
    </xf>
    <xf numFmtId="9" fontId="0" fillId="0" borderId="0" xfId="2" applyFont="1" applyFill="1" applyBorder="1" applyAlignment="1">
      <alignment horizontal="left" vertical="top"/>
    </xf>
    <xf numFmtId="0" fontId="16" fillId="2" borderId="12" xfId="0" applyFont="1" applyFill="1" applyBorder="1" applyAlignment="1">
      <alignment horizontal="center" vertical="center" wrapText="1"/>
    </xf>
    <xf numFmtId="0" fontId="16" fillId="2" borderId="9" xfId="0" applyFont="1" applyFill="1" applyBorder="1" applyAlignment="1">
      <alignment vertical="center" wrapText="1"/>
    </xf>
    <xf numFmtId="0" fontId="16" fillId="2" borderId="4" xfId="0" applyFont="1" applyFill="1" applyBorder="1" applyAlignment="1">
      <alignment horizontal="right" vertical="center" wrapText="1"/>
    </xf>
    <xf numFmtId="165" fontId="9" fillId="3" borderId="2" xfId="1" applyNumberFormat="1" applyFont="1" applyFill="1" applyBorder="1" applyAlignment="1">
      <alignment horizontal="center" vertical="center" shrinkToFit="1"/>
    </xf>
    <xf numFmtId="165" fontId="9" fillId="3" borderId="5" xfId="1" applyNumberFormat="1" applyFont="1" applyFill="1" applyBorder="1" applyAlignment="1">
      <alignment horizontal="center" vertical="center" shrinkToFit="1"/>
    </xf>
    <xf numFmtId="165" fontId="9" fillId="3" borderId="2" xfId="0" applyNumberFormat="1" applyFont="1" applyFill="1" applyBorder="1" applyAlignment="1">
      <alignment horizontal="center" vertical="center" shrinkToFit="1"/>
    </xf>
    <xf numFmtId="165" fontId="9" fillId="3" borderId="10" xfId="1" applyNumberFormat="1" applyFont="1" applyFill="1" applyBorder="1" applyAlignment="1">
      <alignment horizontal="center" vertical="center" shrinkToFit="1"/>
    </xf>
    <xf numFmtId="165" fontId="10" fillId="2" borderId="7" xfId="0" applyNumberFormat="1" applyFont="1" applyFill="1" applyBorder="1" applyAlignment="1">
      <alignment horizontal="center" vertical="center" wrapText="1"/>
    </xf>
    <xf numFmtId="165" fontId="10" fillId="2" borderId="3" xfId="0" applyNumberFormat="1" applyFont="1" applyFill="1" applyBorder="1" applyAlignment="1">
      <alignment horizontal="center" vertical="center" wrapText="1"/>
    </xf>
    <xf numFmtId="165" fontId="9" fillId="0" borderId="2" xfId="1" applyNumberFormat="1" applyFont="1" applyFill="1" applyBorder="1" applyAlignment="1">
      <alignment horizontal="center" vertical="center" shrinkToFit="1"/>
    </xf>
    <xf numFmtId="0" fontId="17" fillId="0" borderId="0" xfId="0" applyFont="1"/>
    <xf numFmtId="0" fontId="18" fillId="4" borderId="0" xfId="0" applyFont="1" applyFill="1"/>
    <xf numFmtId="0" fontId="18" fillId="4" borderId="0" xfId="0" applyFont="1" applyFill="1" applyAlignment="1">
      <alignment wrapText="1"/>
    </xf>
    <xf numFmtId="0" fontId="18" fillId="5" borderId="0" xfId="0" applyFont="1" applyFill="1"/>
    <xf numFmtId="0" fontId="18" fillId="4" borderId="9" xfId="0" applyFont="1" applyFill="1" applyBorder="1"/>
    <xf numFmtId="0" fontId="17" fillId="4" borderId="0" xfId="0" applyFont="1" applyFill="1"/>
    <xf numFmtId="0" fontId="17" fillId="5" borderId="0" xfId="0" applyFont="1" applyFill="1"/>
    <xf numFmtId="8" fontId="17" fillId="0" borderId="0" xfId="0" applyNumberFormat="1" applyFont="1"/>
    <xf numFmtId="0" fontId="19" fillId="0" borderId="0" xfId="0" applyFont="1"/>
    <xf numFmtId="0" fontId="18" fillId="0" borderId="0" xfId="0" applyFont="1"/>
    <xf numFmtId="0" fontId="20" fillId="0" borderId="0" xfId="0" applyFont="1"/>
    <xf numFmtId="8" fontId="20" fillId="0" borderId="0" xfId="0" applyNumberFormat="1" applyFont="1"/>
    <xf numFmtId="0" fontId="21" fillId="0" borderId="0" xfId="0" applyFont="1"/>
    <xf numFmtId="8" fontId="21" fillId="0" borderId="0" xfId="0" applyNumberFormat="1" applyFont="1"/>
    <xf numFmtId="0" fontId="19" fillId="6" borderId="0" xfId="0" applyFont="1" applyFill="1"/>
    <xf numFmtId="0" fontId="17" fillId="6" borderId="0" xfId="0" applyFont="1" applyFill="1"/>
    <xf numFmtId="0" fontId="20" fillId="6" borderId="0" xfId="0" applyFont="1" applyFill="1"/>
    <xf numFmtId="0" fontId="21" fillId="6" borderId="0" xfId="0" applyFont="1" applyFill="1"/>
    <xf numFmtId="0" fontId="18" fillId="7" borderId="0" xfId="0" applyFont="1" applyFill="1" applyAlignment="1">
      <alignment wrapText="1"/>
    </xf>
    <xf numFmtId="0" fontId="17" fillId="7" borderId="0" xfId="0" applyFont="1" applyFill="1"/>
    <xf numFmtId="0" fontId="19" fillId="7" borderId="0" xfId="0" applyFont="1" applyFill="1"/>
    <xf numFmtId="8" fontId="19" fillId="7" borderId="0" xfId="0" applyNumberFormat="1" applyFont="1" applyFill="1"/>
    <xf numFmtId="0" fontId="0" fillId="7" borderId="0" xfId="0" applyFill="1"/>
    <xf numFmtId="0" fontId="22" fillId="0" borderId="0" xfId="0" applyFont="1"/>
    <xf numFmtId="8" fontId="0" fillId="0" borderId="0" xfId="0" applyNumberFormat="1"/>
    <xf numFmtId="0" fontId="18" fillId="6" borderId="0" xfId="0" applyFont="1" applyFill="1" applyAlignment="1">
      <alignment wrapText="1"/>
    </xf>
    <xf numFmtId="165" fontId="9" fillId="3" borderId="10" xfId="0" applyNumberFormat="1" applyFont="1" applyFill="1" applyBorder="1" applyAlignment="1">
      <alignment horizontal="center" vertical="center" shrinkToFit="1"/>
    </xf>
    <xf numFmtId="165" fontId="0" fillId="0" borderId="0" xfId="0" applyNumberFormat="1" applyAlignment="1">
      <alignment horizontal="left" vertical="top"/>
    </xf>
    <xf numFmtId="2" fontId="10" fillId="0" borderId="2" xfId="0" applyNumberFormat="1" applyFont="1" applyBorder="1" applyAlignment="1">
      <alignment horizontal="left" vertical="center" wrapText="1" shrinkToFit="1"/>
    </xf>
    <xf numFmtId="2" fontId="10" fillId="0" borderId="5" xfId="0" applyNumberFormat="1" applyFont="1" applyBorder="1" applyAlignment="1">
      <alignment horizontal="left" vertical="center" wrapText="1" shrinkToFit="1"/>
    </xf>
    <xf numFmtId="2" fontId="10" fillId="0" borderId="10" xfId="0" applyNumberFormat="1" applyFont="1" applyBorder="1" applyAlignment="1">
      <alignment horizontal="left" vertical="center" wrapText="1" shrinkToFit="1"/>
    </xf>
    <xf numFmtId="2" fontId="10" fillId="0" borderId="11" xfId="0" applyNumberFormat="1" applyFont="1" applyBorder="1" applyAlignment="1">
      <alignment horizontal="left" vertical="center" wrapText="1" shrinkToFit="1"/>
    </xf>
    <xf numFmtId="0" fontId="6" fillId="2" borderId="6"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2" fillId="0" borderId="3" xfId="0" applyFont="1" applyBorder="1" applyAlignment="1">
      <alignment vertical="center"/>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1" fillId="2" borderId="3" xfId="0" applyFont="1" applyFill="1" applyBorder="1" applyAlignment="1">
      <alignment vertical="center" wrapText="1"/>
    </xf>
    <xf numFmtId="0" fontId="15" fillId="2" borderId="2" xfId="0" applyFont="1" applyFill="1" applyBorder="1" applyAlignment="1">
      <alignment horizontal="center" vertical="center" wrapText="1"/>
    </xf>
    <xf numFmtId="164" fontId="4" fillId="2" borderId="2" xfId="0" applyNumberFormat="1" applyFont="1" applyFill="1" applyBorder="1" applyAlignment="1">
      <alignment vertical="top"/>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3" xfId="0" applyFont="1" applyBorder="1" applyAlignment="1">
      <alignment horizontal="left" vertical="center" wrapText="1"/>
    </xf>
  </cellXfs>
  <cellStyles count="3">
    <cellStyle name="Currency" xfId="1" builtinId="4"/>
    <cellStyle name="Normal" xfId="0" builtinId="0"/>
    <cellStyle name="Percent"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5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DD067-853F-4CD8-A16B-C9C502C7CC70}">
  <dimension ref="A1:K147"/>
  <sheetViews>
    <sheetView zoomScale="70" zoomScaleNormal="70" workbookViewId="0">
      <pane ySplit="4" topLeftCell="A5" activePane="bottomLeft" state="frozen"/>
      <selection pane="bottomLeft" activeCell="D20" sqref="D20"/>
    </sheetView>
  </sheetViews>
  <sheetFormatPr defaultColWidth="9.140625" defaultRowHeight="15" x14ac:dyDescent="0.25"/>
  <cols>
    <col min="1" max="1" width="17.42578125" style="1" bestFit="1" customWidth="1"/>
    <col min="2" max="2" width="37.42578125" style="1" customWidth="1"/>
    <col min="3" max="3" width="22" style="1" bestFit="1" customWidth="1"/>
    <col min="4" max="4" width="78.140625" style="1" customWidth="1"/>
    <col min="5" max="6" width="22.28515625" style="26" bestFit="1" customWidth="1"/>
    <col min="7" max="7" width="17.7109375" style="26" customWidth="1"/>
    <col min="8" max="8" width="29.42578125" style="1" customWidth="1"/>
    <col min="9" max="11" width="24.85546875" style="1" customWidth="1"/>
    <col min="12" max="16384" width="9.140625" style="1"/>
  </cols>
  <sheetData>
    <row r="1" spans="1:10" ht="18" customHeight="1" x14ac:dyDescent="0.25">
      <c r="A1" s="104"/>
      <c r="B1" s="105"/>
      <c r="C1" s="105"/>
      <c r="D1" s="105"/>
      <c r="E1" s="105"/>
      <c r="F1" s="105"/>
      <c r="G1" s="106"/>
      <c r="H1" s="107" t="s">
        <v>0</v>
      </c>
      <c r="I1" s="107" t="s">
        <v>1</v>
      </c>
      <c r="J1" s="107" t="s">
        <v>2</v>
      </c>
    </row>
    <row r="2" spans="1:10" s="2" customFormat="1" ht="26.25" x14ac:dyDescent="0.25">
      <c r="A2" s="55" t="s">
        <v>3</v>
      </c>
      <c r="B2" s="52"/>
      <c r="C2" s="52"/>
      <c r="D2" s="52"/>
      <c r="E2" s="52"/>
      <c r="F2" s="52"/>
      <c r="G2" s="103"/>
      <c r="H2" s="54">
        <f>H34</f>
        <v>0</v>
      </c>
      <c r="I2" s="54">
        <f t="shared" ref="I2:J2" si="0">I34</f>
        <v>0</v>
      </c>
      <c r="J2" s="54">
        <f t="shared" si="0"/>
        <v>0</v>
      </c>
    </row>
    <row r="3" spans="1:10" ht="15" customHeight="1" x14ac:dyDescent="0.25">
      <c r="A3" s="47"/>
      <c r="B3" s="48"/>
      <c r="C3" s="48"/>
      <c r="D3" s="48"/>
      <c r="E3" s="49"/>
      <c r="F3" s="49"/>
      <c r="G3" s="46"/>
      <c r="H3" s="108"/>
      <c r="I3" s="108"/>
      <c r="J3" s="108"/>
    </row>
    <row r="4" spans="1:10" x14ac:dyDescent="0.25">
      <c r="A4" s="44" t="s">
        <v>4</v>
      </c>
      <c r="B4" s="36" t="s">
        <v>5</v>
      </c>
      <c r="C4" s="36" t="s">
        <v>6</v>
      </c>
      <c r="D4" s="36" t="s">
        <v>7</v>
      </c>
      <c r="E4" s="50" t="s">
        <v>8</v>
      </c>
      <c r="F4" s="50" t="s">
        <v>9</v>
      </c>
      <c r="G4" s="50" t="s">
        <v>10</v>
      </c>
      <c r="H4" s="51"/>
      <c r="I4" s="51"/>
      <c r="J4" s="51"/>
    </row>
    <row r="5" spans="1:10" x14ac:dyDescent="0.25">
      <c r="A5" s="3"/>
      <c r="B5" s="27"/>
      <c r="C5" s="4"/>
      <c r="D5" s="95"/>
      <c r="E5" s="6"/>
      <c r="F5" s="6" t="e">
        <f>ROUND((E5*VLOOKUP(CONCATENATE(A5,C5),$A$118:$B$147,2,FALSE)),0)</f>
        <v>#N/A</v>
      </c>
      <c r="G5" s="6" t="e">
        <f>SUM(E5:F5)</f>
        <v>#N/A</v>
      </c>
      <c r="H5" s="93">
        <f t="shared" ref="H5:J14" si="1">IF($A5=H$1,$G5,0)</f>
        <v>0</v>
      </c>
      <c r="I5" s="93">
        <f t="shared" si="1"/>
        <v>0</v>
      </c>
      <c r="J5" s="93">
        <f t="shared" si="1"/>
        <v>0</v>
      </c>
    </row>
    <row r="6" spans="1:10" x14ac:dyDescent="0.25">
      <c r="A6" s="4"/>
      <c r="B6" s="27"/>
      <c r="C6" s="4"/>
      <c r="D6" s="95"/>
      <c r="E6" s="6"/>
      <c r="F6" s="6" t="e">
        <f t="shared" ref="F6:F14" si="2">ROUND((E6*VLOOKUP(CONCATENATE(A6,C6),$A$118:$B$147,2,FALSE)),0)</f>
        <v>#N/A</v>
      </c>
      <c r="G6" s="6" t="e">
        <f t="shared" ref="G6:G14" si="3">SUM(E6:F6)</f>
        <v>#N/A</v>
      </c>
      <c r="H6" s="60">
        <f t="shared" si="1"/>
        <v>0</v>
      </c>
      <c r="I6" s="62">
        <f t="shared" si="1"/>
        <v>0</v>
      </c>
      <c r="J6" s="62">
        <f t="shared" si="1"/>
        <v>0</v>
      </c>
    </row>
    <row r="7" spans="1:10" x14ac:dyDescent="0.25">
      <c r="A7" s="4"/>
      <c r="B7" s="27"/>
      <c r="C7" s="4"/>
      <c r="D7" s="96"/>
      <c r="E7" s="6"/>
      <c r="F7" s="6" t="e">
        <f t="shared" si="2"/>
        <v>#N/A</v>
      </c>
      <c r="G7" s="6" t="e">
        <f t="shared" si="3"/>
        <v>#N/A</v>
      </c>
      <c r="H7" s="60">
        <f t="shared" si="1"/>
        <v>0</v>
      </c>
      <c r="I7" s="62">
        <f t="shared" si="1"/>
        <v>0</v>
      </c>
      <c r="J7" s="62">
        <f t="shared" si="1"/>
        <v>0</v>
      </c>
    </row>
    <row r="8" spans="1:10" x14ac:dyDescent="0.25">
      <c r="A8" s="4"/>
      <c r="B8" s="27"/>
      <c r="C8" s="4"/>
      <c r="D8" s="95"/>
      <c r="E8" s="6"/>
      <c r="F8" s="6" t="e">
        <f t="shared" si="2"/>
        <v>#N/A</v>
      </c>
      <c r="G8" s="6" t="e">
        <f t="shared" si="3"/>
        <v>#N/A</v>
      </c>
      <c r="H8" s="60">
        <f t="shared" si="1"/>
        <v>0</v>
      </c>
      <c r="I8" s="62">
        <f t="shared" si="1"/>
        <v>0</v>
      </c>
      <c r="J8" s="62">
        <f t="shared" si="1"/>
        <v>0</v>
      </c>
    </row>
    <row r="9" spans="1:10" x14ac:dyDescent="0.25">
      <c r="A9" s="4"/>
      <c r="B9" s="27"/>
      <c r="C9" s="4"/>
      <c r="D9" s="95"/>
      <c r="E9" s="6"/>
      <c r="F9" s="6" t="e">
        <f t="shared" si="2"/>
        <v>#N/A</v>
      </c>
      <c r="G9" s="6" t="e">
        <f t="shared" si="3"/>
        <v>#N/A</v>
      </c>
      <c r="H9" s="60">
        <f t="shared" si="1"/>
        <v>0</v>
      </c>
      <c r="I9" s="62">
        <f t="shared" si="1"/>
        <v>0</v>
      </c>
      <c r="J9" s="62">
        <f t="shared" si="1"/>
        <v>0</v>
      </c>
    </row>
    <row r="10" spans="1:10" x14ac:dyDescent="0.25">
      <c r="A10" s="4"/>
      <c r="B10" s="27"/>
      <c r="C10" s="8"/>
      <c r="D10" s="96"/>
      <c r="E10" s="6"/>
      <c r="F10" s="6" t="e">
        <f t="shared" si="2"/>
        <v>#N/A</v>
      </c>
      <c r="G10" s="6" t="e">
        <f t="shared" si="3"/>
        <v>#N/A</v>
      </c>
      <c r="H10" s="60">
        <f t="shared" si="1"/>
        <v>0</v>
      </c>
      <c r="I10" s="62">
        <f t="shared" si="1"/>
        <v>0</v>
      </c>
      <c r="J10" s="62">
        <f t="shared" si="1"/>
        <v>0</v>
      </c>
    </row>
    <row r="11" spans="1:10" x14ac:dyDescent="0.25">
      <c r="A11" s="4"/>
      <c r="B11" s="28"/>
      <c r="C11" s="8"/>
      <c r="D11" s="95"/>
      <c r="E11" s="6"/>
      <c r="F11" s="6" t="e">
        <f t="shared" si="2"/>
        <v>#N/A</v>
      </c>
      <c r="G11" s="6" t="e">
        <f t="shared" ref="G11:G13" si="4">SUM(E11:F11)</f>
        <v>#N/A</v>
      </c>
      <c r="H11" s="60">
        <f t="shared" si="1"/>
        <v>0</v>
      </c>
      <c r="I11" s="62">
        <f t="shared" si="1"/>
        <v>0</v>
      </c>
      <c r="J11" s="62">
        <f t="shared" si="1"/>
        <v>0</v>
      </c>
    </row>
    <row r="12" spans="1:10" x14ac:dyDescent="0.25">
      <c r="A12" s="4"/>
      <c r="B12" s="8"/>
      <c r="C12" s="8"/>
      <c r="D12" s="96"/>
      <c r="E12" s="6"/>
      <c r="F12" s="6" t="e">
        <f t="shared" si="2"/>
        <v>#N/A</v>
      </c>
      <c r="G12" s="6" t="e">
        <f t="shared" si="4"/>
        <v>#N/A</v>
      </c>
      <c r="H12" s="60">
        <f t="shared" si="1"/>
        <v>0</v>
      </c>
      <c r="I12" s="62">
        <f t="shared" si="1"/>
        <v>0</v>
      </c>
      <c r="J12" s="62">
        <f t="shared" si="1"/>
        <v>0</v>
      </c>
    </row>
    <row r="13" spans="1:10" x14ac:dyDescent="0.25">
      <c r="A13" s="4"/>
      <c r="B13" s="8"/>
      <c r="C13" s="8"/>
      <c r="D13" s="96"/>
      <c r="E13" s="6"/>
      <c r="F13" s="6" t="e">
        <f t="shared" si="2"/>
        <v>#N/A</v>
      </c>
      <c r="G13" s="6" t="e">
        <f t="shared" si="4"/>
        <v>#N/A</v>
      </c>
      <c r="H13" s="60">
        <f t="shared" si="1"/>
        <v>0</v>
      </c>
      <c r="I13" s="60">
        <f t="shared" si="1"/>
        <v>0</v>
      </c>
      <c r="J13" s="60">
        <f t="shared" si="1"/>
        <v>0</v>
      </c>
    </row>
    <row r="14" spans="1:10" x14ac:dyDescent="0.25">
      <c r="A14" s="4"/>
      <c r="B14" s="8"/>
      <c r="C14" s="8"/>
      <c r="D14" s="96"/>
      <c r="E14" s="6"/>
      <c r="F14" s="6" t="e">
        <f t="shared" si="2"/>
        <v>#N/A</v>
      </c>
      <c r="G14" s="6" t="e">
        <f t="shared" si="3"/>
        <v>#N/A</v>
      </c>
      <c r="H14" s="60">
        <f t="shared" si="1"/>
        <v>0</v>
      </c>
      <c r="I14" s="60">
        <f t="shared" si="1"/>
        <v>0</v>
      </c>
      <c r="J14" s="60">
        <f t="shared" si="1"/>
        <v>0</v>
      </c>
    </row>
    <row r="15" spans="1:10" ht="15.75" x14ac:dyDescent="0.25">
      <c r="A15" s="57"/>
      <c r="B15" s="58"/>
      <c r="C15" s="58"/>
      <c r="D15" s="59" t="s">
        <v>35</v>
      </c>
      <c r="E15" s="42">
        <f>SUBTOTAL(9,E5:E14)</f>
        <v>0</v>
      </c>
      <c r="F15" s="42" t="e">
        <f>SUBTOTAL(9,F5:F14)</f>
        <v>#N/A</v>
      </c>
      <c r="G15" s="42" t="e">
        <f>SUBTOTAL(9,G5:G14)</f>
        <v>#N/A</v>
      </c>
      <c r="H15" s="61">
        <f>SUM(H5:H14)</f>
        <v>0</v>
      </c>
      <c r="I15" s="61">
        <f t="shared" ref="I15:J15" si="5">SUM(I5:I14)</f>
        <v>0</v>
      </c>
      <c r="J15" s="61">
        <f t="shared" si="5"/>
        <v>0</v>
      </c>
    </row>
    <row r="16" spans="1:10" s="13" customFormat="1" ht="25.5" x14ac:dyDescent="0.25">
      <c r="A16" s="99"/>
      <c r="B16" s="43" t="s">
        <v>36</v>
      </c>
      <c r="C16" s="43"/>
      <c r="D16" s="43"/>
      <c r="E16" s="11"/>
      <c r="F16" s="11"/>
      <c r="G16" s="11"/>
      <c r="H16" s="11"/>
      <c r="I16" s="11"/>
      <c r="J16" s="12"/>
    </row>
    <row r="17" spans="1:10" x14ac:dyDescent="0.25">
      <c r="A17" s="102"/>
      <c r="B17" s="32"/>
      <c r="C17" s="32"/>
      <c r="D17" s="32"/>
      <c r="E17" s="34"/>
      <c r="F17" s="34"/>
      <c r="G17" s="35"/>
      <c r="H17" s="63">
        <f t="shared" ref="H17:J18" si="6">IF($A17=H$1,$G17,0)</f>
        <v>0</v>
      </c>
      <c r="I17" s="63">
        <f t="shared" si="6"/>
        <v>0</v>
      </c>
      <c r="J17" s="63">
        <f t="shared" si="6"/>
        <v>0</v>
      </c>
    </row>
    <row r="18" spans="1:10" x14ac:dyDescent="0.25">
      <c r="A18" s="102"/>
      <c r="B18" s="18"/>
      <c r="C18" s="18"/>
      <c r="D18" s="18"/>
      <c r="E18" s="20"/>
      <c r="F18" s="20"/>
      <c r="G18" s="21"/>
      <c r="H18" s="61">
        <f t="shared" si="6"/>
        <v>0</v>
      </c>
      <c r="I18" s="61">
        <f t="shared" si="6"/>
        <v>0</v>
      </c>
      <c r="J18" s="61">
        <f t="shared" si="6"/>
        <v>0</v>
      </c>
    </row>
    <row r="19" spans="1:10" ht="15" customHeight="1" x14ac:dyDescent="0.25">
      <c r="A19" s="99"/>
      <c r="B19" s="43" t="s">
        <v>37</v>
      </c>
      <c r="C19" s="43"/>
      <c r="D19" s="43"/>
      <c r="E19" s="11"/>
      <c r="F19" s="11"/>
      <c r="G19" s="11"/>
      <c r="H19" s="64"/>
      <c r="I19" s="64"/>
      <c r="J19" s="65"/>
    </row>
    <row r="20" spans="1:10" ht="15" customHeight="1" x14ac:dyDescent="0.25">
      <c r="A20" s="102"/>
      <c r="B20" s="32"/>
      <c r="C20" s="32"/>
      <c r="D20" s="97"/>
      <c r="E20" s="40"/>
      <c r="F20" s="40"/>
      <c r="G20" s="35"/>
      <c r="H20" s="63">
        <f t="shared" ref="H20:J21" si="7">IF($A20=H$1,$G20,0)</f>
        <v>0</v>
      </c>
      <c r="I20" s="63">
        <f t="shared" si="7"/>
        <v>0</v>
      </c>
      <c r="J20" s="63">
        <f t="shared" si="7"/>
        <v>0</v>
      </c>
    </row>
    <row r="21" spans="1:10" ht="15" customHeight="1" x14ac:dyDescent="0.25">
      <c r="A21" s="102"/>
      <c r="B21" s="18"/>
      <c r="C21" s="18"/>
      <c r="D21" s="96"/>
      <c r="E21" s="30"/>
      <c r="F21" s="30"/>
      <c r="G21" s="21"/>
      <c r="H21" s="61">
        <f t="shared" si="7"/>
        <v>0</v>
      </c>
      <c r="I21" s="61">
        <f t="shared" si="7"/>
        <v>0</v>
      </c>
      <c r="J21" s="61">
        <f t="shared" si="7"/>
        <v>0</v>
      </c>
    </row>
    <row r="22" spans="1:10" ht="15" customHeight="1" x14ac:dyDescent="0.25">
      <c r="A22" s="22"/>
      <c r="B22" s="23" t="s">
        <v>39</v>
      </c>
      <c r="C22" s="23"/>
      <c r="D22" s="23"/>
      <c r="E22" s="24"/>
      <c r="F22" s="24"/>
      <c r="G22" s="24"/>
      <c r="H22" s="64"/>
      <c r="I22" s="64"/>
      <c r="J22" s="65"/>
    </row>
    <row r="23" spans="1:10" x14ac:dyDescent="0.25">
      <c r="A23" s="102"/>
      <c r="B23" s="32"/>
      <c r="C23" s="32"/>
      <c r="D23" s="32"/>
      <c r="E23" s="34"/>
      <c r="F23" s="34"/>
      <c r="G23" s="35"/>
      <c r="H23" s="63">
        <f t="shared" ref="H23:J24" si="8">IF($A23=H$1,$G23,0)</f>
        <v>0</v>
      </c>
      <c r="I23" s="63">
        <f t="shared" si="8"/>
        <v>0</v>
      </c>
      <c r="J23" s="63">
        <f t="shared" si="8"/>
        <v>0</v>
      </c>
    </row>
    <row r="24" spans="1:10" x14ac:dyDescent="0.25">
      <c r="A24" s="102"/>
      <c r="B24" s="18"/>
      <c r="C24" s="18"/>
      <c r="D24" s="18"/>
      <c r="E24" s="20"/>
      <c r="F24" s="20"/>
      <c r="G24" s="21"/>
      <c r="H24" s="61">
        <f t="shared" si="8"/>
        <v>0</v>
      </c>
      <c r="I24" s="61">
        <f t="shared" si="8"/>
        <v>0</v>
      </c>
      <c r="J24" s="61">
        <f t="shared" si="8"/>
        <v>0</v>
      </c>
    </row>
    <row r="25" spans="1:10" x14ac:dyDescent="0.25">
      <c r="A25" s="22"/>
      <c r="B25" s="43" t="s">
        <v>121</v>
      </c>
      <c r="C25" s="43"/>
      <c r="D25" s="43"/>
      <c r="E25" s="11"/>
      <c r="F25" s="11"/>
      <c r="G25" s="11"/>
      <c r="H25" s="64"/>
      <c r="I25" s="64"/>
      <c r="J25" s="65"/>
    </row>
    <row r="26" spans="1:10" x14ac:dyDescent="0.25">
      <c r="A26" s="100"/>
      <c r="B26" s="38"/>
      <c r="C26" s="38"/>
      <c r="D26" s="98"/>
      <c r="E26" s="40"/>
      <c r="F26" s="40"/>
      <c r="G26" s="41"/>
      <c r="H26" s="63">
        <f t="shared" ref="H26:J27" si="9">IF($A26=H$1,$G26,0)</f>
        <v>0</v>
      </c>
      <c r="I26" s="63">
        <f t="shared" si="9"/>
        <v>0</v>
      </c>
      <c r="J26" s="63">
        <f t="shared" si="9"/>
        <v>0</v>
      </c>
    </row>
    <row r="27" spans="1:10" x14ac:dyDescent="0.25">
      <c r="A27" s="101"/>
      <c r="B27" s="18"/>
      <c r="C27" s="18"/>
      <c r="D27" s="96"/>
      <c r="E27" s="20"/>
      <c r="F27" s="20"/>
      <c r="G27" s="21"/>
      <c r="H27" s="61">
        <f t="shared" si="9"/>
        <v>0</v>
      </c>
      <c r="I27" s="61">
        <f t="shared" si="9"/>
        <v>0</v>
      </c>
      <c r="J27" s="61">
        <f t="shared" si="9"/>
        <v>0</v>
      </c>
    </row>
    <row r="28" spans="1:10" x14ac:dyDescent="0.25">
      <c r="A28" s="22"/>
      <c r="B28" s="23" t="s">
        <v>46</v>
      </c>
      <c r="C28" s="23"/>
      <c r="D28" s="23"/>
      <c r="E28" s="24"/>
      <c r="F28" s="24"/>
      <c r="G28" s="24"/>
      <c r="H28" s="64"/>
      <c r="I28" s="64"/>
      <c r="J28" s="65"/>
    </row>
    <row r="29" spans="1:10" x14ac:dyDescent="0.25">
      <c r="A29" s="102"/>
      <c r="B29" s="32"/>
      <c r="C29" s="32"/>
      <c r="D29" s="97"/>
      <c r="E29" s="34"/>
      <c r="F29" s="34"/>
      <c r="G29" s="35"/>
      <c r="H29" s="63">
        <f t="shared" ref="H29:J30" si="10">IF($A29=H$1,$G29,0)</f>
        <v>0</v>
      </c>
      <c r="I29" s="63">
        <f t="shared" si="10"/>
        <v>0</v>
      </c>
      <c r="J29" s="63">
        <f t="shared" si="10"/>
        <v>0</v>
      </c>
    </row>
    <row r="30" spans="1:10" x14ac:dyDescent="0.25">
      <c r="A30" s="102"/>
      <c r="B30" s="18"/>
      <c r="C30" s="18"/>
      <c r="D30" s="96"/>
      <c r="E30" s="20"/>
      <c r="F30" s="20"/>
      <c r="G30" s="21"/>
      <c r="H30" s="61">
        <f t="shared" si="10"/>
        <v>0</v>
      </c>
      <c r="I30" s="61">
        <f t="shared" si="10"/>
        <v>0</v>
      </c>
      <c r="J30" s="61">
        <f t="shared" si="10"/>
        <v>0</v>
      </c>
    </row>
    <row r="31" spans="1:10" ht="25.5" x14ac:dyDescent="0.25">
      <c r="A31" s="22"/>
      <c r="B31" s="23" t="s">
        <v>48</v>
      </c>
      <c r="C31" s="23"/>
      <c r="D31" s="23"/>
      <c r="E31" s="24"/>
      <c r="F31" s="24"/>
      <c r="G31" s="24"/>
      <c r="H31" s="64"/>
      <c r="I31" s="64"/>
      <c r="J31" s="65"/>
    </row>
    <row r="32" spans="1:10" x14ac:dyDescent="0.25">
      <c r="A32" s="102"/>
      <c r="B32" s="32"/>
      <c r="C32" s="32"/>
      <c r="D32" s="97"/>
      <c r="E32" s="34"/>
      <c r="F32" s="34"/>
      <c r="G32" s="35"/>
      <c r="H32" s="63">
        <f t="shared" ref="H32:J33" si="11">IF($A32=H$1,$G32,0)</f>
        <v>0</v>
      </c>
      <c r="I32" s="63">
        <f t="shared" si="11"/>
        <v>0</v>
      </c>
      <c r="J32" s="63">
        <f t="shared" si="11"/>
        <v>0</v>
      </c>
    </row>
    <row r="33" spans="1:10" x14ac:dyDescent="0.25">
      <c r="A33" s="102"/>
      <c r="B33" s="14"/>
      <c r="C33" s="14"/>
      <c r="D33" s="95"/>
      <c r="E33" s="16"/>
      <c r="F33" s="16"/>
      <c r="G33" s="17"/>
      <c r="H33" s="60">
        <f t="shared" si="11"/>
        <v>0</v>
      </c>
      <c r="I33" s="60">
        <f t="shared" si="11"/>
        <v>0</v>
      </c>
      <c r="J33" s="60">
        <f t="shared" si="11"/>
        <v>0</v>
      </c>
    </row>
    <row r="34" spans="1:10" ht="33.75" customHeight="1" x14ac:dyDescent="0.25">
      <c r="A34" s="109" t="s">
        <v>50</v>
      </c>
      <c r="B34" s="110"/>
      <c r="C34" s="110"/>
      <c r="D34" s="110"/>
      <c r="E34" s="110"/>
      <c r="F34" s="111"/>
      <c r="G34" s="25" t="e">
        <f>SUBTOTAL(9,G5:G33)</f>
        <v>#N/A</v>
      </c>
      <c r="H34" s="66">
        <f>SUM(H15:H33)</f>
        <v>0</v>
      </c>
      <c r="I34" s="66">
        <f t="shared" ref="I34:J34" si="12">SUM(I15:I33)</f>
        <v>0</v>
      </c>
      <c r="J34" s="66">
        <f t="shared" si="12"/>
        <v>0</v>
      </c>
    </row>
    <row r="35" spans="1:10" x14ac:dyDescent="0.25">
      <c r="H35" s="56" t="e">
        <f>H34/$G$34</f>
        <v>#N/A</v>
      </c>
      <c r="I35" s="56" t="e">
        <f t="shared" ref="I35:J35" si="13">I34/$G$34</f>
        <v>#N/A</v>
      </c>
      <c r="J35" s="56" t="e">
        <f t="shared" si="13"/>
        <v>#N/A</v>
      </c>
    </row>
    <row r="36" spans="1:10" ht="30" customHeight="1" x14ac:dyDescent="0.25"/>
    <row r="107" spans="1:11" x14ac:dyDescent="0.25">
      <c r="A107"/>
      <c r="B107" s="1" t="s">
        <v>17</v>
      </c>
      <c r="C107" s="1" t="s">
        <v>51</v>
      </c>
      <c r="D107" s="1" t="s">
        <v>21</v>
      </c>
      <c r="E107" s="1" t="s">
        <v>52</v>
      </c>
      <c r="F107" s="1" t="s">
        <v>28</v>
      </c>
      <c r="G107" s="1" t="s">
        <v>53</v>
      </c>
      <c r="H107" s="1" t="s">
        <v>31</v>
      </c>
      <c r="I107" s="1" t="s">
        <v>54</v>
      </c>
      <c r="J107" s="1" t="s">
        <v>12</v>
      </c>
      <c r="K107" s="1" t="s">
        <v>55</v>
      </c>
    </row>
    <row r="108" spans="1:11" x14ac:dyDescent="0.25">
      <c r="A108" t="s">
        <v>1</v>
      </c>
      <c r="B108" s="1" t="s">
        <v>56</v>
      </c>
      <c r="C108" s="1" t="s">
        <v>56</v>
      </c>
      <c r="D108" s="1" t="s">
        <v>56</v>
      </c>
      <c r="E108" s="1" t="s">
        <v>56</v>
      </c>
      <c r="F108" s="1" t="s">
        <v>56</v>
      </c>
      <c r="G108" s="1" t="s">
        <v>56</v>
      </c>
      <c r="H108" s="1" t="s">
        <v>56</v>
      </c>
      <c r="I108" s="1" t="s">
        <v>56</v>
      </c>
      <c r="J108" s="1">
        <v>0.315</v>
      </c>
      <c r="K108" s="1">
        <v>0</v>
      </c>
    </row>
    <row r="109" spans="1:11" x14ac:dyDescent="0.25">
      <c r="A109" t="s">
        <v>2</v>
      </c>
      <c r="B109" s="1">
        <v>0.3841</v>
      </c>
      <c r="C109" s="1">
        <v>0.13980000000000001</v>
      </c>
      <c r="D109" s="1">
        <v>0.3841</v>
      </c>
      <c r="E109" s="1">
        <v>0.13980000000000001</v>
      </c>
      <c r="F109" s="1">
        <v>3.5400000000000001E-2</v>
      </c>
      <c r="G109" s="1">
        <v>0.1119</v>
      </c>
      <c r="H109" s="1">
        <v>4.0000000000000002E-4</v>
      </c>
      <c r="I109" s="1">
        <v>7.6899999999999996E-2</v>
      </c>
      <c r="J109" s="1" t="s">
        <v>56</v>
      </c>
      <c r="K109" s="1" t="s">
        <v>56</v>
      </c>
    </row>
    <row r="110" spans="1:11" x14ac:dyDescent="0.25">
      <c r="A110" t="s">
        <v>0</v>
      </c>
      <c r="B110" s="1">
        <v>0.45100000000000001</v>
      </c>
      <c r="C110" s="1">
        <v>7.6600000000000001E-2</v>
      </c>
      <c r="D110" s="1">
        <v>0.45100000000000001</v>
      </c>
      <c r="E110" s="1">
        <v>7.6600000000000001E-2</v>
      </c>
      <c r="F110" s="1">
        <v>9.7199999999999995E-2</v>
      </c>
      <c r="G110" s="1">
        <v>0.17369999999999999</v>
      </c>
      <c r="H110" s="1">
        <v>1E-4</v>
      </c>
      <c r="I110" s="1">
        <v>7.6600000000000001E-2</v>
      </c>
      <c r="J110" s="1" t="s">
        <v>56</v>
      </c>
      <c r="K110" s="1" t="s">
        <v>56</v>
      </c>
    </row>
    <row r="118" spans="1:2" x14ac:dyDescent="0.25">
      <c r="A118" t="s">
        <v>57</v>
      </c>
      <c r="B118" s="1" t="str">
        <f>B108</f>
        <v>NA</v>
      </c>
    </row>
    <row r="119" spans="1:2" x14ac:dyDescent="0.25">
      <c r="A119" t="s">
        <v>58</v>
      </c>
      <c r="B119" s="1">
        <f>B109</f>
        <v>0.3841</v>
      </c>
    </row>
    <row r="120" spans="1:2" x14ac:dyDescent="0.25">
      <c r="A120" t="s">
        <v>59</v>
      </c>
      <c r="B120" s="1">
        <f>B110</f>
        <v>0.45100000000000001</v>
      </c>
    </row>
    <row r="121" spans="1:2" x14ac:dyDescent="0.25">
      <c r="A121" t="s">
        <v>60</v>
      </c>
      <c r="B121" s="1" t="str">
        <f>C108</f>
        <v>NA</v>
      </c>
    </row>
    <row r="122" spans="1:2" x14ac:dyDescent="0.25">
      <c r="A122" t="s">
        <v>61</v>
      </c>
      <c r="B122" s="1">
        <f>C109</f>
        <v>0.13980000000000001</v>
      </c>
    </row>
    <row r="123" spans="1:2" x14ac:dyDescent="0.25">
      <c r="A123" t="s">
        <v>62</v>
      </c>
      <c r="B123" s="1">
        <f>C110</f>
        <v>7.6600000000000001E-2</v>
      </c>
    </row>
    <row r="124" spans="1:2" x14ac:dyDescent="0.25">
      <c r="A124" t="s">
        <v>63</v>
      </c>
      <c r="B124" s="1" t="str">
        <f>D108</f>
        <v>NA</v>
      </c>
    </row>
    <row r="125" spans="1:2" x14ac:dyDescent="0.25">
      <c r="A125" t="s">
        <v>64</v>
      </c>
      <c r="B125" s="1">
        <f>D109</f>
        <v>0.3841</v>
      </c>
    </row>
    <row r="126" spans="1:2" x14ac:dyDescent="0.25">
      <c r="A126" t="s">
        <v>65</v>
      </c>
      <c r="B126" s="1">
        <f>D110</f>
        <v>0.45100000000000001</v>
      </c>
    </row>
    <row r="127" spans="1:2" x14ac:dyDescent="0.25">
      <c r="A127" t="s">
        <v>66</v>
      </c>
      <c r="B127" s="1" t="str">
        <f>E108</f>
        <v>NA</v>
      </c>
    </row>
    <row r="128" spans="1:2" x14ac:dyDescent="0.25">
      <c r="A128" t="s">
        <v>67</v>
      </c>
      <c r="B128" s="1">
        <f>E109</f>
        <v>0.13980000000000001</v>
      </c>
    </row>
    <row r="129" spans="1:2" x14ac:dyDescent="0.25">
      <c r="A129" t="s">
        <v>68</v>
      </c>
      <c r="B129" s="1">
        <f>E110</f>
        <v>7.6600000000000001E-2</v>
      </c>
    </row>
    <row r="130" spans="1:2" x14ac:dyDescent="0.25">
      <c r="A130" t="s">
        <v>69</v>
      </c>
      <c r="B130" s="1" t="str">
        <f>F108</f>
        <v>NA</v>
      </c>
    </row>
    <row r="131" spans="1:2" x14ac:dyDescent="0.25">
      <c r="A131" t="s">
        <v>70</v>
      </c>
      <c r="B131" s="1">
        <f>F109</f>
        <v>3.5400000000000001E-2</v>
      </c>
    </row>
    <row r="132" spans="1:2" x14ac:dyDescent="0.25">
      <c r="A132" t="s">
        <v>71</v>
      </c>
      <c r="B132" s="1">
        <f>F110</f>
        <v>9.7199999999999995E-2</v>
      </c>
    </row>
    <row r="133" spans="1:2" x14ac:dyDescent="0.25">
      <c r="A133" t="s">
        <v>72</v>
      </c>
      <c r="B133" s="1" t="str">
        <f>G108</f>
        <v>NA</v>
      </c>
    </row>
    <row r="134" spans="1:2" x14ac:dyDescent="0.25">
      <c r="A134" t="s">
        <v>73</v>
      </c>
      <c r="B134" s="1">
        <f>G109</f>
        <v>0.1119</v>
      </c>
    </row>
    <row r="135" spans="1:2" x14ac:dyDescent="0.25">
      <c r="A135" t="s">
        <v>74</v>
      </c>
      <c r="B135" s="1">
        <f>G110</f>
        <v>0.17369999999999999</v>
      </c>
    </row>
    <row r="136" spans="1:2" x14ac:dyDescent="0.25">
      <c r="A136" t="s">
        <v>75</v>
      </c>
      <c r="B136" s="1" t="str">
        <f>H108</f>
        <v>NA</v>
      </c>
    </row>
    <row r="137" spans="1:2" x14ac:dyDescent="0.25">
      <c r="A137" t="s">
        <v>76</v>
      </c>
      <c r="B137" s="1">
        <f>H109</f>
        <v>4.0000000000000002E-4</v>
      </c>
    </row>
    <row r="138" spans="1:2" x14ac:dyDescent="0.25">
      <c r="A138" t="s">
        <v>77</v>
      </c>
      <c r="B138" s="1">
        <f>H110</f>
        <v>1E-4</v>
      </c>
    </row>
    <row r="139" spans="1:2" x14ac:dyDescent="0.25">
      <c r="A139" t="s">
        <v>78</v>
      </c>
      <c r="B139" s="1" t="str">
        <f>I108</f>
        <v>NA</v>
      </c>
    </row>
    <row r="140" spans="1:2" x14ac:dyDescent="0.25">
      <c r="A140" t="s">
        <v>79</v>
      </c>
      <c r="B140" s="1">
        <f>I109</f>
        <v>7.6899999999999996E-2</v>
      </c>
    </row>
    <row r="141" spans="1:2" x14ac:dyDescent="0.25">
      <c r="A141" t="s">
        <v>80</v>
      </c>
      <c r="B141" s="1">
        <f>I110</f>
        <v>7.6600000000000001E-2</v>
      </c>
    </row>
    <row r="142" spans="1:2" x14ac:dyDescent="0.25">
      <c r="A142" t="s">
        <v>81</v>
      </c>
      <c r="B142" s="1">
        <f>J108</f>
        <v>0.315</v>
      </c>
    </row>
    <row r="143" spans="1:2" x14ac:dyDescent="0.25">
      <c r="A143" t="s">
        <v>82</v>
      </c>
      <c r="B143" s="1" t="str">
        <f>J109</f>
        <v>NA</v>
      </c>
    </row>
    <row r="144" spans="1:2" x14ac:dyDescent="0.25">
      <c r="A144" t="s">
        <v>83</v>
      </c>
      <c r="B144" s="1" t="str">
        <f>J110</f>
        <v>NA</v>
      </c>
    </row>
    <row r="145" spans="1:2" x14ac:dyDescent="0.25">
      <c r="A145" t="s">
        <v>84</v>
      </c>
      <c r="B145" s="1">
        <f>K108</f>
        <v>0</v>
      </c>
    </row>
    <row r="146" spans="1:2" x14ac:dyDescent="0.25">
      <c r="A146" t="s">
        <v>85</v>
      </c>
      <c r="B146" s="1" t="str">
        <f>K109</f>
        <v>NA</v>
      </c>
    </row>
    <row r="147" spans="1:2" x14ac:dyDescent="0.25">
      <c r="A147" t="s">
        <v>86</v>
      </c>
      <c r="B147" s="1" t="str">
        <f>K110</f>
        <v>NA</v>
      </c>
    </row>
  </sheetData>
  <mergeCells count="1">
    <mergeCell ref="A34:F34"/>
  </mergeCells>
  <conditionalFormatting sqref="H2:J2">
    <cfRule type="cellIs" dxfId="1" priority="1" operator="greaterThan">
      <formula>$G$34*0.7</formula>
    </cfRule>
  </conditionalFormatting>
  <dataValidations xWindow="533" yWindow="630" count="5">
    <dataValidation type="list" allowBlank="1" showInputMessage="1" showErrorMessage="1" promptTitle="Designated Organization" prompt="The designated organization is responsible for processing and reimbursement." sqref="A5:A33" xr:uid="{2E928614-0EC9-4FD1-AF72-5E7734D1B190}">
      <formula1>$A$108:$A$110</formula1>
    </dataValidation>
    <dataValidation type="list" allowBlank="1" showInputMessage="1" showErrorMessage="1" sqref="C5:C14" xr:uid="{CE172DC0-2B47-41AB-8610-784CE3AE2126}">
      <formula1>$B$107:$K$107</formula1>
    </dataValidation>
    <dataValidation allowBlank="1" showInputMessage="1" showErrorMessage="1" promptTitle="Conference Travel" prompt="Conference Travel is limited to $7,000 with no more than $4,000 per institution." sqref="B26:G27" xr:uid="{907242D0-31D1-4826-B877-5677DC1C8C45}"/>
    <dataValidation allowBlank="1" showInputMessage="1" showErrorMessage="1" prompt="Consultant costs may not exceed 15% of the total budget and must follow institutional policies." sqref="B17:G18" xr:uid="{849E8C9F-2B76-47CF-A06B-FF8492FCDB44}"/>
    <dataValidation allowBlank="1" showInputMessage="1" showErrorMessage="1" promptTitle="Other Expenses" prompt="No overhead expenses._x000a_No tuition remission." sqref="B32:G33" xr:uid="{600C62DC-402D-46A5-9000-D1C73726C25E}"/>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4DCFB-AB97-4358-9883-2205A63E7097}">
  <dimension ref="A1:L40"/>
  <sheetViews>
    <sheetView tabSelected="1" workbookViewId="0">
      <selection activeCell="B22" sqref="B22"/>
    </sheetView>
  </sheetViews>
  <sheetFormatPr defaultRowHeight="15" x14ac:dyDescent="0.25"/>
  <cols>
    <col min="1" max="1" width="3.7109375" customWidth="1"/>
    <col min="2" max="2" width="35.140625" bestFit="1" customWidth="1"/>
    <col min="4" max="4" width="4.85546875" customWidth="1"/>
    <col min="5" max="5" width="5.42578125" customWidth="1"/>
    <col min="6" max="6" width="18.85546875" bestFit="1" customWidth="1"/>
    <col min="7" max="7" width="25.42578125" bestFit="1" customWidth="1"/>
    <col min="8" max="8" width="35.7109375" bestFit="1" customWidth="1"/>
    <col min="9" max="9" width="12.140625" bestFit="1" customWidth="1"/>
    <col min="10" max="10" width="3" customWidth="1"/>
    <col min="12" max="12" width="11.42578125" bestFit="1" customWidth="1"/>
  </cols>
  <sheetData>
    <row r="1" spans="1:12" x14ac:dyDescent="0.25">
      <c r="A1" s="67"/>
      <c r="B1" s="67"/>
      <c r="C1" s="67"/>
      <c r="D1" s="67"/>
      <c r="E1" s="67"/>
      <c r="F1" s="67"/>
      <c r="G1" s="67"/>
      <c r="H1" s="67"/>
      <c r="I1" s="67"/>
    </row>
    <row r="2" spans="1:12" ht="30" x14ac:dyDescent="0.25">
      <c r="A2" s="82"/>
      <c r="B2" s="68" t="s">
        <v>87</v>
      </c>
      <c r="C2" s="69" t="s">
        <v>88</v>
      </c>
      <c r="D2" s="69" t="s">
        <v>89</v>
      </c>
      <c r="E2" s="85"/>
      <c r="F2" s="70" t="s">
        <v>4</v>
      </c>
      <c r="G2" s="70" t="s">
        <v>90</v>
      </c>
      <c r="H2" s="70" t="s">
        <v>7</v>
      </c>
      <c r="I2" s="70" t="s">
        <v>91</v>
      </c>
      <c r="J2" s="89"/>
    </row>
    <row r="3" spans="1:12" x14ac:dyDescent="0.25">
      <c r="A3" s="82"/>
      <c r="B3" s="68" t="s">
        <v>89</v>
      </c>
      <c r="C3" s="69" t="s">
        <v>89</v>
      </c>
      <c r="D3" s="69" t="s">
        <v>89</v>
      </c>
      <c r="E3" s="85"/>
      <c r="F3" s="70" t="s">
        <v>89</v>
      </c>
      <c r="G3" s="70" t="s">
        <v>89</v>
      </c>
      <c r="H3" s="70" t="s">
        <v>89</v>
      </c>
      <c r="I3" s="70" t="s">
        <v>89</v>
      </c>
      <c r="J3" s="89"/>
    </row>
    <row r="4" spans="1:12" x14ac:dyDescent="0.25">
      <c r="A4" s="82"/>
      <c r="B4" s="71" t="s">
        <v>92</v>
      </c>
      <c r="C4" s="72" t="s">
        <v>89</v>
      </c>
      <c r="D4" s="72" t="s">
        <v>89</v>
      </c>
      <c r="E4" s="86"/>
      <c r="F4" s="73" t="s">
        <v>89</v>
      </c>
      <c r="G4" s="73" t="s">
        <v>89</v>
      </c>
      <c r="H4" s="73" t="s">
        <v>89</v>
      </c>
      <c r="I4" s="73" t="s">
        <v>89</v>
      </c>
      <c r="J4" s="89"/>
    </row>
    <row r="5" spans="1:12" x14ac:dyDescent="0.25">
      <c r="A5" s="82"/>
      <c r="B5" s="67"/>
      <c r="C5" s="67"/>
      <c r="D5" s="69" t="s">
        <v>89</v>
      </c>
      <c r="E5" s="85"/>
      <c r="F5" s="67"/>
      <c r="G5" s="90"/>
      <c r="H5" s="67"/>
      <c r="I5" s="74"/>
      <c r="J5" s="89"/>
    </row>
    <row r="6" spans="1:12" x14ac:dyDescent="0.25">
      <c r="A6" s="82"/>
      <c r="B6" s="67"/>
      <c r="C6" s="67"/>
      <c r="D6" s="69" t="s">
        <v>89</v>
      </c>
      <c r="E6" s="85"/>
      <c r="F6" s="67"/>
      <c r="G6" s="67"/>
      <c r="H6" s="67"/>
      <c r="I6" s="74"/>
      <c r="J6" s="89"/>
    </row>
    <row r="7" spans="1:12" x14ac:dyDescent="0.25">
      <c r="A7" s="82"/>
      <c r="B7" s="67"/>
      <c r="C7" s="67"/>
      <c r="D7" s="69" t="s">
        <v>89</v>
      </c>
      <c r="E7" s="85"/>
      <c r="F7" s="67"/>
      <c r="H7" s="67"/>
      <c r="I7" s="74"/>
      <c r="J7" s="89"/>
      <c r="L7" s="91"/>
    </row>
    <row r="8" spans="1:12" x14ac:dyDescent="0.25">
      <c r="A8" s="82"/>
      <c r="B8" s="67"/>
      <c r="C8" s="67"/>
      <c r="D8" s="69" t="s">
        <v>89</v>
      </c>
      <c r="E8" s="85"/>
      <c r="F8" s="67"/>
      <c r="H8" s="67"/>
      <c r="I8" s="74"/>
      <c r="J8" s="89"/>
    </row>
    <row r="9" spans="1:12" x14ac:dyDescent="0.25">
      <c r="A9" s="82"/>
      <c r="B9" s="67"/>
      <c r="C9" s="67"/>
      <c r="D9" s="69" t="s">
        <v>89</v>
      </c>
      <c r="E9" s="85"/>
      <c r="F9" s="67"/>
      <c r="H9" s="67"/>
      <c r="I9" s="74"/>
      <c r="J9" s="89"/>
    </row>
    <row r="10" spans="1:12" x14ac:dyDescent="0.25">
      <c r="A10" s="82"/>
      <c r="B10" s="67"/>
      <c r="C10" s="67"/>
      <c r="D10" s="69" t="s">
        <v>89</v>
      </c>
      <c r="E10" s="85"/>
      <c r="F10" s="67"/>
      <c r="G10" s="67"/>
      <c r="H10" s="67"/>
      <c r="I10" s="74"/>
      <c r="J10" s="89"/>
    </row>
    <row r="11" spans="1:12" x14ac:dyDescent="0.25">
      <c r="A11" s="82"/>
      <c r="B11" s="67"/>
      <c r="C11" s="67"/>
      <c r="D11" s="69" t="s">
        <v>89</v>
      </c>
      <c r="E11" s="85"/>
      <c r="F11" s="67"/>
      <c r="G11" s="67"/>
      <c r="H11" s="67"/>
      <c r="I11" s="74"/>
      <c r="J11" s="89"/>
    </row>
    <row r="12" spans="1:12" ht="15.75" x14ac:dyDescent="0.25">
      <c r="A12" s="82"/>
      <c r="B12" s="67"/>
      <c r="C12" s="67"/>
      <c r="D12" s="69" t="s">
        <v>89</v>
      </c>
      <c r="E12" s="85"/>
      <c r="F12" s="77" t="s">
        <v>104</v>
      </c>
      <c r="G12" s="77"/>
      <c r="H12" s="77"/>
      <c r="I12" s="78">
        <f>SUM(I5:I11)</f>
        <v>0</v>
      </c>
      <c r="J12" s="89"/>
    </row>
    <row r="13" spans="1:12" x14ac:dyDescent="0.25">
      <c r="A13" s="82"/>
      <c r="B13" s="75"/>
      <c r="C13" s="76"/>
      <c r="D13" s="69" t="s">
        <v>89</v>
      </c>
      <c r="E13" s="85"/>
      <c r="F13" s="73" t="s">
        <v>89</v>
      </c>
      <c r="G13" s="73" t="s">
        <v>89</v>
      </c>
      <c r="H13" s="73" t="s">
        <v>89</v>
      </c>
      <c r="I13" s="73" t="s">
        <v>89</v>
      </c>
      <c r="J13" s="89"/>
    </row>
    <row r="14" spans="1:12" ht="15.75" x14ac:dyDescent="0.25">
      <c r="A14" s="82"/>
      <c r="B14" s="77"/>
      <c r="C14" s="77"/>
      <c r="D14" s="69" t="s">
        <v>89</v>
      </c>
      <c r="E14" s="85"/>
      <c r="F14" s="67"/>
      <c r="G14" s="67"/>
      <c r="H14" s="67"/>
      <c r="I14" s="74"/>
      <c r="J14" s="89"/>
    </row>
    <row r="15" spans="1:12" x14ac:dyDescent="0.25">
      <c r="A15" s="82"/>
      <c r="B15" s="68" t="s">
        <v>105</v>
      </c>
      <c r="C15" s="72" t="s">
        <v>89</v>
      </c>
      <c r="D15" s="69" t="s">
        <v>89</v>
      </c>
      <c r="E15" s="85"/>
      <c r="F15" s="67"/>
      <c r="G15" s="67"/>
      <c r="H15" s="67"/>
      <c r="I15" s="74"/>
      <c r="J15" s="89"/>
    </row>
    <row r="16" spans="1:12" x14ac:dyDescent="0.25">
      <c r="A16" s="82"/>
      <c r="B16" s="67"/>
      <c r="C16" s="67"/>
      <c r="D16" s="69" t="s">
        <v>89</v>
      </c>
      <c r="E16" s="85"/>
      <c r="F16" s="67"/>
      <c r="G16" s="90"/>
      <c r="H16" s="67"/>
      <c r="I16" s="74"/>
      <c r="J16" s="89"/>
    </row>
    <row r="17" spans="1:10" x14ac:dyDescent="0.25">
      <c r="A17" s="82"/>
      <c r="B17" s="67"/>
      <c r="C17" s="67"/>
      <c r="D17" s="69" t="s">
        <v>89</v>
      </c>
      <c r="E17" s="85"/>
      <c r="F17" s="67"/>
      <c r="G17" s="90"/>
      <c r="H17" s="67"/>
      <c r="I17" s="74"/>
      <c r="J17" s="89"/>
    </row>
    <row r="18" spans="1:10" x14ac:dyDescent="0.25">
      <c r="A18" s="82"/>
      <c r="B18" s="67"/>
      <c r="C18" s="67"/>
      <c r="D18" s="69" t="s">
        <v>89</v>
      </c>
      <c r="E18" s="85"/>
      <c r="F18" s="67"/>
      <c r="G18" s="90"/>
      <c r="H18" s="67"/>
      <c r="I18" s="74"/>
      <c r="J18" s="89"/>
    </row>
    <row r="19" spans="1:10" x14ac:dyDescent="0.25">
      <c r="A19" s="82"/>
      <c r="B19" s="67"/>
      <c r="C19" s="67"/>
      <c r="D19" s="69" t="s">
        <v>89</v>
      </c>
      <c r="E19" s="85"/>
      <c r="F19" s="67"/>
      <c r="G19" s="90"/>
      <c r="H19" s="67"/>
      <c r="I19" s="74"/>
      <c r="J19" s="89"/>
    </row>
    <row r="20" spans="1:10" x14ac:dyDescent="0.25">
      <c r="A20" s="82"/>
      <c r="B20" s="67"/>
      <c r="C20" s="67"/>
      <c r="D20" s="69" t="s">
        <v>89</v>
      </c>
      <c r="E20" s="85"/>
      <c r="F20" s="67"/>
      <c r="G20" s="90"/>
      <c r="H20" s="67"/>
      <c r="I20" s="74"/>
      <c r="J20" s="89"/>
    </row>
    <row r="21" spans="1:10" x14ac:dyDescent="0.25">
      <c r="A21" s="82"/>
      <c r="B21" s="67"/>
      <c r="C21" s="67"/>
      <c r="D21" s="92"/>
      <c r="E21" s="85"/>
      <c r="F21" s="67"/>
      <c r="G21" s="90"/>
      <c r="H21" s="67"/>
      <c r="I21" s="74"/>
      <c r="J21" s="89"/>
    </row>
    <row r="22" spans="1:10" x14ac:dyDescent="0.25">
      <c r="A22" s="82"/>
      <c r="B22" s="67"/>
      <c r="C22" s="67"/>
      <c r="D22" s="82"/>
      <c r="E22" s="86"/>
      <c r="F22" s="67"/>
      <c r="G22" s="67"/>
      <c r="H22" s="67"/>
      <c r="I22" s="74"/>
      <c r="J22" s="89"/>
    </row>
    <row r="23" spans="1:10" x14ac:dyDescent="0.25">
      <c r="A23" s="82"/>
      <c r="D23" s="82"/>
      <c r="E23" s="86"/>
      <c r="F23" s="67"/>
      <c r="G23" s="67"/>
      <c r="H23" s="67"/>
      <c r="I23" s="74"/>
      <c r="J23" s="89"/>
    </row>
    <row r="24" spans="1:10" x14ac:dyDescent="0.25">
      <c r="A24" s="82"/>
      <c r="B24" s="81"/>
      <c r="C24" s="82"/>
      <c r="D24" s="82"/>
      <c r="E24" s="86"/>
      <c r="F24" s="67"/>
      <c r="G24" s="67"/>
      <c r="H24" s="67"/>
      <c r="I24" s="74"/>
      <c r="J24" s="89"/>
    </row>
    <row r="25" spans="1:10" x14ac:dyDescent="0.25">
      <c r="A25" s="82"/>
      <c r="B25" s="82"/>
      <c r="C25" s="82"/>
      <c r="D25" s="82"/>
      <c r="E25" s="86"/>
      <c r="F25" s="67"/>
      <c r="G25" s="67"/>
      <c r="H25" s="67"/>
      <c r="I25" s="74"/>
      <c r="J25" s="89"/>
    </row>
    <row r="26" spans="1:10" ht="15.75" x14ac:dyDescent="0.25">
      <c r="A26" s="82"/>
      <c r="B26" s="83"/>
      <c r="C26" s="84"/>
      <c r="D26" s="82"/>
      <c r="E26" s="86"/>
      <c r="F26" s="77" t="s">
        <v>116</v>
      </c>
      <c r="G26" s="77"/>
      <c r="H26" s="79"/>
      <c r="I26" s="80">
        <f>SUM(I14:I25)</f>
        <v>0</v>
      </c>
      <c r="J26" s="89"/>
    </row>
    <row r="27" spans="1:10" x14ac:dyDescent="0.25">
      <c r="A27" s="82"/>
      <c r="B27" s="82"/>
      <c r="C27" s="82"/>
      <c r="D27" s="82"/>
      <c r="E27" s="86"/>
      <c r="F27" s="87" t="s">
        <v>117</v>
      </c>
      <c r="G27" s="87"/>
      <c r="H27" s="87" t="s">
        <v>89</v>
      </c>
      <c r="I27" s="88">
        <f>SUM(I12,I26)</f>
        <v>0</v>
      </c>
      <c r="J27" s="89"/>
    </row>
    <row r="28" spans="1:10" x14ac:dyDescent="0.25">
      <c r="A28" s="67"/>
      <c r="B28" s="75"/>
      <c r="C28" s="67"/>
      <c r="D28" s="67"/>
      <c r="E28" s="67"/>
      <c r="F28" s="67"/>
      <c r="G28" s="67"/>
      <c r="H28" s="67"/>
      <c r="I28" s="67"/>
    </row>
    <row r="29" spans="1:10" x14ac:dyDescent="0.25">
      <c r="A29" s="67"/>
      <c r="B29" s="75"/>
      <c r="C29" s="75"/>
      <c r="D29" s="67"/>
      <c r="E29" s="67"/>
      <c r="F29" s="67"/>
      <c r="G29" s="67"/>
      <c r="H29" s="67"/>
      <c r="I29" s="67"/>
    </row>
    <row r="30" spans="1:10" x14ac:dyDescent="0.25">
      <c r="A30" s="67"/>
      <c r="B30" s="67"/>
      <c r="C30" s="67"/>
      <c r="D30" s="67"/>
      <c r="E30" s="67"/>
      <c r="F30" s="67"/>
      <c r="G30" s="67"/>
      <c r="H30" s="67"/>
      <c r="I30" s="67"/>
    </row>
    <row r="31" spans="1:10" x14ac:dyDescent="0.25">
      <c r="A31" s="67"/>
      <c r="B31" s="67"/>
      <c r="C31" s="67"/>
      <c r="D31" s="67"/>
      <c r="E31" s="67"/>
      <c r="F31" s="67"/>
      <c r="G31" s="67"/>
      <c r="H31" s="67"/>
      <c r="I31" s="67"/>
    </row>
    <row r="32" spans="1:10" x14ac:dyDescent="0.25">
      <c r="A32" s="67"/>
      <c r="B32" s="67"/>
      <c r="C32" s="67"/>
      <c r="D32" s="67"/>
      <c r="E32" s="67"/>
      <c r="F32" s="67"/>
      <c r="G32" s="67"/>
      <c r="H32" s="67"/>
      <c r="I32" s="67"/>
    </row>
    <row r="33" spans="1:9" x14ac:dyDescent="0.25">
      <c r="A33" s="67"/>
      <c r="B33" s="67"/>
      <c r="C33" s="67"/>
      <c r="D33" s="67"/>
      <c r="E33" s="67"/>
      <c r="F33" s="67"/>
      <c r="G33" s="67"/>
      <c r="H33" s="67"/>
      <c r="I33" s="67"/>
    </row>
    <row r="34" spans="1:9" x14ac:dyDescent="0.25">
      <c r="B34" s="67"/>
      <c r="C34" s="67"/>
      <c r="F34" s="67"/>
      <c r="G34" s="67"/>
      <c r="H34" s="67"/>
      <c r="I34" s="67"/>
    </row>
    <row r="35" spans="1:9" x14ac:dyDescent="0.25">
      <c r="B35" s="67"/>
      <c r="C35" s="67"/>
      <c r="F35" s="67"/>
      <c r="G35" s="67"/>
      <c r="H35" s="67"/>
      <c r="I35" s="67"/>
    </row>
    <row r="36" spans="1:9" x14ac:dyDescent="0.25">
      <c r="B36" s="67"/>
      <c r="C36" s="67"/>
      <c r="F36" s="67"/>
      <c r="G36" s="67"/>
      <c r="H36" s="67"/>
      <c r="I36" s="67"/>
    </row>
    <row r="37" spans="1:9" x14ac:dyDescent="0.25">
      <c r="B37" s="67"/>
      <c r="C37" s="67"/>
      <c r="F37" s="67"/>
      <c r="G37" s="67"/>
      <c r="H37" s="67"/>
      <c r="I37" s="67"/>
    </row>
    <row r="38" spans="1:9" x14ac:dyDescent="0.25">
      <c r="B38" s="67"/>
      <c r="C38" s="67"/>
      <c r="F38" s="67"/>
      <c r="G38" s="67"/>
      <c r="H38" s="67"/>
      <c r="I38" s="67"/>
    </row>
    <row r="39" spans="1:9" x14ac:dyDescent="0.25">
      <c r="B39" s="67"/>
      <c r="C39" s="67"/>
      <c r="F39" s="67"/>
      <c r="G39" s="67"/>
      <c r="H39" s="67"/>
      <c r="I39" s="67"/>
    </row>
    <row r="40" spans="1:9" x14ac:dyDescent="0.25">
      <c r="B40" s="67"/>
      <c r="C40" s="67"/>
      <c r="F40" s="67"/>
      <c r="G40" s="67"/>
      <c r="H40" s="67"/>
      <c r="I40" s="6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7"/>
  <sheetViews>
    <sheetView zoomScale="70" zoomScaleNormal="70" workbookViewId="0">
      <pane ySplit="4" topLeftCell="A6" activePane="bottomLeft" state="frozen"/>
      <selection pane="bottomLeft" activeCell="K33" sqref="K5:K33"/>
    </sheetView>
  </sheetViews>
  <sheetFormatPr defaultColWidth="9.140625" defaultRowHeight="15" x14ac:dyDescent="0.25"/>
  <cols>
    <col min="1" max="1" width="17.42578125" style="1" bestFit="1" customWidth="1"/>
    <col min="2" max="2" width="25.5703125" style="1" bestFit="1" customWidth="1"/>
    <col min="3" max="3" width="22" style="1" bestFit="1" customWidth="1"/>
    <col min="4" max="4" width="78.140625" style="1" customWidth="1"/>
    <col min="5" max="6" width="22.28515625" style="26" bestFit="1" customWidth="1"/>
    <col min="7" max="7" width="17.7109375" style="26" customWidth="1"/>
    <col min="8" max="8" width="29.42578125" style="1" customWidth="1"/>
    <col min="9" max="11" width="24.85546875" style="1" customWidth="1"/>
    <col min="12" max="16384" width="9.140625" style="1"/>
  </cols>
  <sheetData>
    <row r="1" spans="1:11" ht="18" customHeight="1" x14ac:dyDescent="0.25">
      <c r="A1" s="53"/>
      <c r="B1" s="53"/>
      <c r="C1" s="53"/>
      <c r="D1" s="53"/>
      <c r="E1" s="53"/>
      <c r="F1" s="53"/>
      <c r="G1" s="53"/>
      <c r="H1" s="45" t="s">
        <v>0</v>
      </c>
      <c r="I1" s="45" t="s">
        <v>1</v>
      </c>
      <c r="J1" s="45" t="s">
        <v>2</v>
      </c>
    </row>
    <row r="2" spans="1:11" s="2" customFormat="1" ht="26.25" x14ac:dyDescent="0.25">
      <c r="A2" s="55" t="s">
        <v>3</v>
      </c>
      <c r="B2" s="52"/>
      <c r="C2" s="52"/>
      <c r="D2" s="52"/>
      <c r="E2" s="52"/>
      <c r="F2" s="52"/>
      <c r="G2" s="52"/>
      <c r="H2" s="54">
        <f>H34</f>
        <v>63496</v>
      </c>
      <c r="I2" s="54">
        <f t="shared" ref="I2:J2" si="0">I34</f>
        <v>31604</v>
      </c>
      <c r="J2" s="54">
        <f t="shared" si="0"/>
        <v>4162</v>
      </c>
    </row>
    <row r="3" spans="1:11" ht="15" customHeight="1" x14ac:dyDescent="0.25">
      <c r="A3" s="47"/>
      <c r="B3" s="48"/>
      <c r="C3" s="48"/>
      <c r="D3" s="48"/>
      <c r="E3" s="49"/>
      <c r="F3" s="49"/>
      <c r="G3" s="46"/>
      <c r="H3" s="46"/>
      <c r="I3" s="46"/>
      <c r="J3" s="46"/>
    </row>
    <row r="4" spans="1:11" x14ac:dyDescent="0.25">
      <c r="A4" s="44" t="s">
        <v>4</v>
      </c>
      <c r="B4" s="36" t="s">
        <v>5</v>
      </c>
      <c r="C4" s="36" t="s">
        <v>6</v>
      </c>
      <c r="D4" s="36" t="s">
        <v>7</v>
      </c>
      <c r="E4" s="50" t="s">
        <v>8</v>
      </c>
      <c r="F4" s="50" t="s">
        <v>9</v>
      </c>
      <c r="G4" s="50" t="s">
        <v>10</v>
      </c>
      <c r="H4" s="51"/>
      <c r="I4" s="51"/>
      <c r="J4" s="51"/>
    </row>
    <row r="5" spans="1:11" ht="45" x14ac:dyDescent="0.25">
      <c r="A5" s="3" t="s">
        <v>1</v>
      </c>
      <c r="B5" s="27" t="s">
        <v>11</v>
      </c>
      <c r="C5" s="4" t="s">
        <v>12</v>
      </c>
      <c r="D5" s="5" t="s">
        <v>13</v>
      </c>
      <c r="E5" s="6">
        <v>12000</v>
      </c>
      <c r="F5" s="6">
        <f>ROUND((E5*VLOOKUP(CONCATENATE(A5,C5),$A$118:$B$147,2,FALSE)),0)</f>
        <v>3780</v>
      </c>
      <c r="G5" s="6">
        <f>SUM(E5:F5)</f>
        <v>15780</v>
      </c>
      <c r="H5" s="51">
        <f t="shared" ref="H5:J14" si="1">IF($A5=H$1,$G5,0)</f>
        <v>0</v>
      </c>
      <c r="I5" s="51">
        <f t="shared" si="1"/>
        <v>15780</v>
      </c>
      <c r="J5" s="51">
        <f t="shared" si="1"/>
        <v>0</v>
      </c>
      <c r="K5" s="94"/>
    </row>
    <row r="6" spans="1:11" ht="76.5" x14ac:dyDescent="0.25">
      <c r="A6" s="3" t="s">
        <v>1</v>
      </c>
      <c r="B6" s="27" t="s">
        <v>14</v>
      </c>
      <c r="C6" s="4" t="s">
        <v>12</v>
      </c>
      <c r="D6" s="95" t="s">
        <v>15</v>
      </c>
      <c r="E6" s="6">
        <v>5000</v>
      </c>
      <c r="F6" s="6">
        <f t="shared" ref="F6:F14" si="2">ROUND((E6*VLOOKUP(CONCATENATE(A6,C6),$A$118:$B$147,2,FALSE)),0)</f>
        <v>1575</v>
      </c>
      <c r="G6" s="6">
        <f t="shared" ref="G6:G14" si="3">SUM(E6:F6)</f>
        <v>6575</v>
      </c>
      <c r="H6" s="60">
        <f t="shared" si="1"/>
        <v>0</v>
      </c>
      <c r="I6" s="62">
        <f t="shared" si="1"/>
        <v>6575</v>
      </c>
      <c r="J6" s="62">
        <f t="shared" si="1"/>
        <v>0</v>
      </c>
      <c r="K6" s="94"/>
    </row>
    <row r="7" spans="1:11" ht="63.75" x14ac:dyDescent="0.25">
      <c r="A7" s="3" t="s">
        <v>0</v>
      </c>
      <c r="B7" s="27" t="s">
        <v>16</v>
      </c>
      <c r="C7" s="4" t="s">
        <v>17</v>
      </c>
      <c r="D7" s="96" t="s">
        <v>18</v>
      </c>
      <c r="E7" s="6">
        <v>5760</v>
      </c>
      <c r="F7" s="6">
        <f t="shared" si="2"/>
        <v>2598</v>
      </c>
      <c r="G7" s="6">
        <f t="shared" si="3"/>
        <v>8358</v>
      </c>
      <c r="H7" s="60">
        <f t="shared" si="1"/>
        <v>8358</v>
      </c>
      <c r="I7" s="62">
        <f t="shared" si="1"/>
        <v>0</v>
      </c>
      <c r="J7" s="62">
        <f t="shared" si="1"/>
        <v>0</v>
      </c>
      <c r="K7" s="94"/>
    </row>
    <row r="8" spans="1:11" ht="38.25" x14ac:dyDescent="0.25">
      <c r="A8" s="3" t="s">
        <v>1</v>
      </c>
      <c r="B8" s="27" t="s">
        <v>19</v>
      </c>
      <c r="C8" s="4" t="s">
        <v>12</v>
      </c>
      <c r="D8" s="95" t="s">
        <v>120</v>
      </c>
      <c r="E8" s="6">
        <v>1200</v>
      </c>
      <c r="F8" s="6">
        <f t="shared" si="2"/>
        <v>378</v>
      </c>
      <c r="G8" s="6">
        <f t="shared" si="3"/>
        <v>1578</v>
      </c>
      <c r="H8" s="60">
        <f t="shared" si="1"/>
        <v>0</v>
      </c>
      <c r="I8" s="62">
        <f t="shared" si="1"/>
        <v>1578</v>
      </c>
      <c r="J8" s="62">
        <f t="shared" si="1"/>
        <v>0</v>
      </c>
      <c r="K8" s="94"/>
    </row>
    <row r="9" spans="1:11" ht="76.5" x14ac:dyDescent="0.25">
      <c r="A9" s="3" t="s">
        <v>2</v>
      </c>
      <c r="B9" s="27" t="s">
        <v>20</v>
      </c>
      <c r="C9" s="4" t="s">
        <v>21</v>
      </c>
      <c r="D9" s="95" t="s">
        <v>22</v>
      </c>
      <c r="E9" s="6">
        <v>1195</v>
      </c>
      <c r="F9" s="6">
        <f t="shared" si="2"/>
        <v>459</v>
      </c>
      <c r="G9" s="6">
        <f t="shared" si="3"/>
        <v>1654</v>
      </c>
      <c r="H9" s="60">
        <f t="shared" si="1"/>
        <v>0</v>
      </c>
      <c r="I9" s="62">
        <f t="shared" si="1"/>
        <v>0</v>
      </c>
      <c r="J9" s="62">
        <f t="shared" si="1"/>
        <v>1654</v>
      </c>
      <c r="K9" s="94"/>
    </row>
    <row r="10" spans="1:11" ht="76.5" x14ac:dyDescent="0.25">
      <c r="A10" s="7" t="s">
        <v>2</v>
      </c>
      <c r="B10" s="27" t="s">
        <v>23</v>
      </c>
      <c r="C10" s="8" t="s">
        <v>51</v>
      </c>
      <c r="D10" s="96" t="s">
        <v>24</v>
      </c>
      <c r="E10" s="6">
        <v>2200</v>
      </c>
      <c r="F10" s="6">
        <f t="shared" si="2"/>
        <v>308</v>
      </c>
      <c r="G10" s="6">
        <f t="shared" si="3"/>
        <v>2508</v>
      </c>
      <c r="H10" s="60">
        <f t="shared" si="1"/>
        <v>0</v>
      </c>
      <c r="I10" s="62">
        <f t="shared" si="1"/>
        <v>0</v>
      </c>
      <c r="J10" s="62">
        <f t="shared" si="1"/>
        <v>2508</v>
      </c>
      <c r="K10" s="94"/>
    </row>
    <row r="11" spans="1:11" ht="38.25" x14ac:dyDescent="0.25">
      <c r="A11" s="7" t="s">
        <v>1</v>
      </c>
      <c r="B11" s="28" t="s">
        <v>25</v>
      </c>
      <c r="C11" s="8" t="s">
        <v>12</v>
      </c>
      <c r="D11" s="95" t="s">
        <v>26</v>
      </c>
      <c r="E11" s="6">
        <v>1400</v>
      </c>
      <c r="F11" s="6">
        <f t="shared" si="2"/>
        <v>441</v>
      </c>
      <c r="G11" s="6">
        <f t="shared" ref="G11:G12" si="4">SUM(E11:F11)</f>
        <v>1841</v>
      </c>
      <c r="H11" s="60">
        <f t="shared" si="1"/>
        <v>0</v>
      </c>
      <c r="I11" s="62">
        <f t="shared" si="1"/>
        <v>1841</v>
      </c>
      <c r="J11" s="62">
        <f t="shared" si="1"/>
        <v>0</v>
      </c>
      <c r="K11" s="94"/>
    </row>
    <row r="12" spans="1:11" ht="63.75" x14ac:dyDescent="0.25">
      <c r="A12" s="7" t="s">
        <v>0</v>
      </c>
      <c r="B12" s="8" t="s">
        <v>27</v>
      </c>
      <c r="C12" s="8" t="s">
        <v>28</v>
      </c>
      <c r="D12" s="96" t="s">
        <v>29</v>
      </c>
      <c r="E12" s="6">
        <v>31000</v>
      </c>
      <c r="F12" s="6">
        <f t="shared" si="2"/>
        <v>3013</v>
      </c>
      <c r="G12" s="6">
        <f t="shared" si="4"/>
        <v>34013</v>
      </c>
      <c r="H12" s="60">
        <f t="shared" si="1"/>
        <v>34013</v>
      </c>
      <c r="I12" s="62">
        <f t="shared" si="1"/>
        <v>0</v>
      </c>
      <c r="J12" s="62">
        <f t="shared" si="1"/>
        <v>0</v>
      </c>
      <c r="K12" s="94"/>
    </row>
    <row r="13" spans="1:11" ht="28.5" x14ac:dyDescent="0.25">
      <c r="A13" s="7" t="s">
        <v>0</v>
      </c>
      <c r="B13" s="8" t="s">
        <v>30</v>
      </c>
      <c r="C13" s="8" t="s">
        <v>31</v>
      </c>
      <c r="D13" s="96" t="s">
        <v>32</v>
      </c>
      <c r="E13" s="6">
        <v>2000</v>
      </c>
      <c r="F13" s="6">
        <f t="shared" si="2"/>
        <v>0</v>
      </c>
      <c r="G13" s="6">
        <f t="shared" ref="G13" si="5">SUM(E13:F13)</f>
        <v>2000</v>
      </c>
      <c r="H13" s="60">
        <f t="shared" si="1"/>
        <v>2000</v>
      </c>
      <c r="I13" s="60">
        <f t="shared" si="1"/>
        <v>0</v>
      </c>
      <c r="J13" s="60">
        <f t="shared" si="1"/>
        <v>0</v>
      </c>
      <c r="K13" s="94"/>
    </row>
    <row r="14" spans="1:11" ht="63.75" x14ac:dyDescent="0.25">
      <c r="A14" s="7" t="s">
        <v>1</v>
      </c>
      <c r="B14" s="8" t="s">
        <v>33</v>
      </c>
      <c r="C14" s="8" t="s">
        <v>12</v>
      </c>
      <c r="D14" s="96" t="s">
        <v>34</v>
      </c>
      <c r="E14" s="6">
        <v>2000</v>
      </c>
      <c r="F14" s="6">
        <f t="shared" si="2"/>
        <v>630</v>
      </c>
      <c r="G14" s="6">
        <f t="shared" si="3"/>
        <v>2630</v>
      </c>
      <c r="H14" s="60">
        <f t="shared" si="1"/>
        <v>0</v>
      </c>
      <c r="I14" s="60">
        <f t="shared" si="1"/>
        <v>2630</v>
      </c>
      <c r="J14" s="60">
        <f t="shared" si="1"/>
        <v>0</v>
      </c>
      <c r="K14" s="94"/>
    </row>
    <row r="15" spans="1:11" ht="15.75" x14ac:dyDescent="0.25">
      <c r="A15" s="57"/>
      <c r="B15" s="58"/>
      <c r="C15" s="58"/>
      <c r="D15" s="59" t="s">
        <v>35</v>
      </c>
      <c r="E15" s="42">
        <f>SUBTOTAL(9,E5:E14)</f>
        <v>63755</v>
      </c>
      <c r="F15" s="42">
        <f>SUBTOTAL(9,F5:F14)</f>
        <v>13182</v>
      </c>
      <c r="G15" s="42">
        <f>SUBTOTAL(9,G5:G14)</f>
        <v>76937</v>
      </c>
      <c r="H15" s="61">
        <f>SUM(H5:H14)</f>
        <v>44371</v>
      </c>
      <c r="I15" s="61">
        <f t="shared" ref="I15:J15" si="6">SUM(I5:I14)</f>
        <v>28404</v>
      </c>
      <c r="J15" s="61">
        <f t="shared" si="6"/>
        <v>4162</v>
      </c>
      <c r="K15" s="94"/>
    </row>
    <row r="16" spans="1:11" s="13" customFormat="1" ht="25.5" x14ac:dyDescent="0.25">
      <c r="A16" s="9"/>
      <c r="B16" s="43" t="s">
        <v>36</v>
      </c>
      <c r="C16" s="10"/>
      <c r="D16" s="10"/>
      <c r="E16" s="11"/>
      <c r="F16" s="11"/>
      <c r="G16" s="11"/>
      <c r="H16" s="11"/>
      <c r="I16" s="11"/>
      <c r="J16" s="12"/>
      <c r="K16" s="94"/>
    </row>
    <row r="17" spans="1:15" x14ac:dyDescent="0.25">
      <c r="A17" s="36" t="s">
        <v>0</v>
      </c>
      <c r="B17" s="32"/>
      <c r="C17" s="33"/>
      <c r="D17" s="32"/>
      <c r="E17" s="34"/>
      <c r="F17" s="34"/>
      <c r="G17" s="35"/>
      <c r="H17" s="63">
        <f t="shared" ref="H17:J18" si="7">IF($A17=H$1,$G17,0)</f>
        <v>0</v>
      </c>
      <c r="I17" s="63">
        <f t="shared" si="7"/>
        <v>0</v>
      </c>
      <c r="J17" s="63">
        <f t="shared" si="7"/>
        <v>0</v>
      </c>
      <c r="K17" s="94"/>
    </row>
    <row r="18" spans="1:15" x14ac:dyDescent="0.25">
      <c r="A18" s="8" t="s">
        <v>1</v>
      </c>
      <c r="B18" s="18"/>
      <c r="C18" s="19"/>
      <c r="D18" s="18"/>
      <c r="E18" s="20"/>
      <c r="F18" s="20"/>
      <c r="G18" s="21"/>
      <c r="H18" s="61">
        <f t="shared" si="7"/>
        <v>0</v>
      </c>
      <c r="I18" s="61">
        <f t="shared" si="7"/>
        <v>0</v>
      </c>
      <c r="J18" s="61">
        <f t="shared" si="7"/>
        <v>0</v>
      </c>
      <c r="K18" s="94"/>
    </row>
    <row r="19" spans="1:15" ht="15" customHeight="1" x14ac:dyDescent="0.25">
      <c r="A19" s="9"/>
      <c r="B19" s="43" t="s">
        <v>37</v>
      </c>
      <c r="C19" s="10"/>
      <c r="D19" s="43"/>
      <c r="E19" s="11"/>
      <c r="F19" s="11"/>
      <c r="G19" s="11"/>
      <c r="H19" s="64"/>
      <c r="I19" s="64"/>
      <c r="J19" s="65"/>
      <c r="K19" s="94"/>
    </row>
    <row r="20" spans="1:15" ht="15" customHeight="1" x14ac:dyDescent="0.25">
      <c r="A20" s="37" t="s">
        <v>0</v>
      </c>
      <c r="B20" s="32" t="s">
        <v>38</v>
      </c>
      <c r="C20" s="33"/>
      <c r="D20" s="97" t="s">
        <v>118</v>
      </c>
      <c r="E20" s="40"/>
      <c r="F20" s="40"/>
      <c r="G20" s="35">
        <v>9246</v>
      </c>
      <c r="H20" s="63">
        <f t="shared" ref="H20:J21" si="8">IF($A20=H$1,$G20,0)</f>
        <v>9246</v>
      </c>
      <c r="I20" s="63">
        <f t="shared" si="8"/>
        <v>0</v>
      </c>
      <c r="J20" s="63">
        <f t="shared" si="8"/>
        <v>0</v>
      </c>
      <c r="K20" s="94"/>
    </row>
    <row r="21" spans="1:15" ht="15" customHeight="1" x14ac:dyDescent="0.25">
      <c r="A21" s="29" t="s">
        <v>0</v>
      </c>
      <c r="B21" s="18" t="s">
        <v>101</v>
      </c>
      <c r="C21" s="19"/>
      <c r="D21" s="96" t="s">
        <v>119</v>
      </c>
      <c r="E21" s="30"/>
      <c r="F21" s="30"/>
      <c r="G21" s="21">
        <v>4601</v>
      </c>
      <c r="H21" s="61">
        <f t="shared" si="8"/>
        <v>4601</v>
      </c>
      <c r="I21" s="61">
        <f t="shared" si="8"/>
        <v>0</v>
      </c>
      <c r="J21" s="61">
        <f t="shared" si="8"/>
        <v>0</v>
      </c>
      <c r="K21" s="94"/>
      <c r="O21" s="26"/>
    </row>
    <row r="22" spans="1:15" ht="15" customHeight="1" x14ac:dyDescent="0.25">
      <c r="A22" s="22"/>
      <c r="B22" s="23" t="s">
        <v>39</v>
      </c>
      <c r="C22" s="23"/>
      <c r="D22" s="23"/>
      <c r="E22" s="24"/>
      <c r="F22" s="24"/>
      <c r="G22" s="24"/>
      <c r="H22" s="64"/>
      <c r="I22" s="64"/>
      <c r="J22" s="65"/>
      <c r="K22" s="94"/>
      <c r="O22" s="94"/>
    </row>
    <row r="23" spans="1:15" x14ac:dyDescent="0.25">
      <c r="A23" s="36" t="s">
        <v>0</v>
      </c>
      <c r="B23" s="32" t="s">
        <v>40</v>
      </c>
      <c r="C23" s="33"/>
      <c r="D23" s="32"/>
      <c r="E23" s="34"/>
      <c r="F23" s="34"/>
      <c r="G23" s="35">
        <v>2000</v>
      </c>
      <c r="H23" s="63">
        <f t="shared" ref="H23:J24" si="9">IF($A23=H$1,$G23,0)</f>
        <v>2000</v>
      </c>
      <c r="I23" s="63">
        <f t="shared" si="9"/>
        <v>0</v>
      </c>
      <c r="J23" s="63">
        <f t="shared" si="9"/>
        <v>0</v>
      </c>
      <c r="K23" s="94"/>
    </row>
    <row r="24" spans="1:15" x14ac:dyDescent="0.25">
      <c r="A24" s="8" t="s">
        <v>2</v>
      </c>
      <c r="B24" s="18"/>
      <c r="C24" s="19"/>
      <c r="D24" s="18"/>
      <c r="E24" s="20"/>
      <c r="F24" s="20"/>
      <c r="G24" s="21"/>
      <c r="H24" s="61">
        <f t="shared" si="9"/>
        <v>0</v>
      </c>
      <c r="I24" s="61">
        <f t="shared" si="9"/>
        <v>0</v>
      </c>
      <c r="J24" s="61">
        <f t="shared" si="9"/>
        <v>0</v>
      </c>
      <c r="K24" s="94"/>
    </row>
    <row r="25" spans="1:15" x14ac:dyDescent="0.25">
      <c r="A25" s="22"/>
      <c r="B25" s="43" t="s">
        <v>41</v>
      </c>
      <c r="C25" s="10"/>
      <c r="D25" s="43"/>
      <c r="E25" s="11"/>
      <c r="F25" s="11"/>
      <c r="G25" s="11"/>
      <c r="H25" s="64"/>
      <c r="I25" s="64"/>
      <c r="J25" s="65"/>
      <c r="K25" s="94"/>
    </row>
    <row r="26" spans="1:15" x14ac:dyDescent="0.25">
      <c r="A26" s="37" t="s">
        <v>0</v>
      </c>
      <c r="B26" s="38" t="s">
        <v>42</v>
      </c>
      <c r="C26" s="39"/>
      <c r="D26" s="98" t="s">
        <v>43</v>
      </c>
      <c r="E26" s="40"/>
      <c r="F26" s="40"/>
      <c r="G26" s="41">
        <v>1500</v>
      </c>
      <c r="H26" s="63">
        <f t="shared" ref="H26:J27" si="10">IF($A26=H$1,$G26,0)</f>
        <v>1500</v>
      </c>
      <c r="I26" s="63">
        <f t="shared" si="10"/>
        <v>0</v>
      </c>
      <c r="J26" s="63">
        <f t="shared" si="10"/>
        <v>0</v>
      </c>
      <c r="K26" s="94"/>
    </row>
    <row r="27" spans="1:15" ht="38.25" x14ac:dyDescent="0.25">
      <c r="A27" s="29" t="s">
        <v>1</v>
      </c>
      <c r="B27" s="18" t="s">
        <v>44</v>
      </c>
      <c r="C27" s="19"/>
      <c r="D27" s="96" t="s">
        <v>45</v>
      </c>
      <c r="E27" s="20"/>
      <c r="F27" s="20"/>
      <c r="G27" s="21">
        <v>2000</v>
      </c>
      <c r="H27" s="61">
        <f t="shared" si="10"/>
        <v>0</v>
      </c>
      <c r="I27" s="61">
        <f t="shared" si="10"/>
        <v>2000</v>
      </c>
      <c r="J27" s="61">
        <f t="shared" si="10"/>
        <v>0</v>
      </c>
      <c r="K27" s="94"/>
    </row>
    <row r="28" spans="1:15" x14ac:dyDescent="0.25">
      <c r="A28" s="22"/>
      <c r="B28" s="23" t="s">
        <v>46</v>
      </c>
      <c r="C28" s="23"/>
      <c r="D28" s="23"/>
      <c r="E28" s="24"/>
      <c r="F28" s="24"/>
      <c r="G28" s="24"/>
      <c r="H28" s="64"/>
      <c r="I28" s="64"/>
      <c r="J28" s="65"/>
      <c r="K28" s="94"/>
    </row>
    <row r="29" spans="1:15" x14ac:dyDescent="0.25">
      <c r="A29" s="36" t="s">
        <v>0</v>
      </c>
      <c r="B29" s="32" t="s">
        <v>102</v>
      </c>
      <c r="C29" s="33"/>
      <c r="D29" s="97" t="s">
        <v>47</v>
      </c>
      <c r="E29" s="34"/>
      <c r="F29" s="34"/>
      <c r="G29" s="35">
        <v>1778</v>
      </c>
      <c r="H29" s="63">
        <f t="shared" ref="H29:J30" si="11">IF($A29=H$1,$G29,0)</f>
        <v>1778</v>
      </c>
      <c r="I29" s="63">
        <f t="shared" si="11"/>
        <v>0</v>
      </c>
      <c r="J29" s="63">
        <f t="shared" si="11"/>
        <v>0</v>
      </c>
      <c r="K29" s="94"/>
    </row>
    <row r="30" spans="1:15" x14ac:dyDescent="0.25">
      <c r="A30" s="8" t="s">
        <v>0</v>
      </c>
      <c r="B30" s="18"/>
      <c r="C30" s="19"/>
      <c r="D30" s="96"/>
      <c r="E30" s="20"/>
      <c r="F30" s="20"/>
      <c r="G30" s="21"/>
      <c r="H30" s="61">
        <f t="shared" si="11"/>
        <v>0</v>
      </c>
      <c r="I30" s="61">
        <f t="shared" si="11"/>
        <v>0</v>
      </c>
      <c r="J30" s="61">
        <f t="shared" si="11"/>
        <v>0</v>
      </c>
      <c r="K30" s="94"/>
    </row>
    <row r="31" spans="1:15" ht="25.5" x14ac:dyDescent="0.25">
      <c r="A31" s="22"/>
      <c r="B31" s="23" t="s">
        <v>48</v>
      </c>
      <c r="C31" s="23"/>
      <c r="D31" s="23"/>
      <c r="E31" s="24"/>
      <c r="F31" s="24"/>
      <c r="G31" s="24"/>
      <c r="H31" s="64"/>
      <c r="I31" s="64"/>
      <c r="J31" s="65"/>
      <c r="K31" s="94"/>
    </row>
    <row r="32" spans="1:15" x14ac:dyDescent="0.25">
      <c r="A32" s="31" t="s">
        <v>1</v>
      </c>
      <c r="B32" s="32" t="s">
        <v>49</v>
      </c>
      <c r="C32" s="33"/>
      <c r="D32" s="97"/>
      <c r="E32" s="34"/>
      <c r="F32" s="34"/>
      <c r="G32" s="35">
        <v>1200</v>
      </c>
      <c r="H32" s="63">
        <f t="shared" ref="H32:J33" si="12">IF($A32=H$1,$G32,0)</f>
        <v>0</v>
      </c>
      <c r="I32" s="63">
        <f t="shared" si="12"/>
        <v>1200</v>
      </c>
      <c r="J32" s="63">
        <f t="shared" si="12"/>
        <v>0</v>
      </c>
      <c r="K32" s="94"/>
    </row>
    <row r="33" spans="1:11" x14ac:dyDescent="0.25">
      <c r="A33" s="29" t="s">
        <v>2</v>
      </c>
      <c r="B33" s="14"/>
      <c r="C33" s="15"/>
      <c r="D33" s="95"/>
      <c r="E33" s="16"/>
      <c r="F33" s="16"/>
      <c r="G33" s="17"/>
      <c r="H33" s="60">
        <f t="shared" si="12"/>
        <v>0</v>
      </c>
      <c r="I33" s="60">
        <f t="shared" si="12"/>
        <v>0</v>
      </c>
      <c r="J33" s="60">
        <f t="shared" si="12"/>
        <v>0</v>
      </c>
      <c r="K33" s="94"/>
    </row>
    <row r="34" spans="1:11" ht="33.75" customHeight="1" x14ac:dyDescent="0.25">
      <c r="A34" s="109" t="s">
        <v>50</v>
      </c>
      <c r="B34" s="110"/>
      <c r="C34" s="110"/>
      <c r="D34" s="110"/>
      <c r="E34" s="110"/>
      <c r="F34" s="111"/>
      <c r="G34" s="25">
        <f>SUBTOTAL(9,G5:G33)</f>
        <v>99262</v>
      </c>
      <c r="H34" s="66">
        <f>SUM(H15:H33)</f>
        <v>63496</v>
      </c>
      <c r="I34" s="66">
        <f t="shared" ref="I34:J34" si="13">SUM(I15:I33)</f>
        <v>31604</v>
      </c>
      <c r="J34" s="66">
        <f t="shared" si="13"/>
        <v>4162</v>
      </c>
    </row>
    <row r="35" spans="1:11" x14ac:dyDescent="0.25">
      <c r="H35" s="56">
        <f>H34/$G$34</f>
        <v>0.63968084463339447</v>
      </c>
      <c r="I35" s="56">
        <f t="shared" ref="I35:J35" si="14">I34/$G$34</f>
        <v>0.31838971610485384</v>
      </c>
      <c r="J35" s="56">
        <f t="shared" si="14"/>
        <v>4.192943926175173E-2</v>
      </c>
    </row>
    <row r="36" spans="1:11" ht="30" customHeight="1" x14ac:dyDescent="0.25"/>
    <row r="107" spans="1:11" x14ac:dyDescent="0.25">
      <c r="A107"/>
      <c r="B107" s="1" t="s">
        <v>17</v>
      </c>
      <c r="C107" s="1" t="s">
        <v>51</v>
      </c>
      <c r="D107" s="1" t="s">
        <v>21</v>
      </c>
      <c r="E107" s="1" t="s">
        <v>52</v>
      </c>
      <c r="F107" s="1" t="s">
        <v>28</v>
      </c>
      <c r="G107" s="1" t="s">
        <v>53</v>
      </c>
      <c r="H107" s="1" t="s">
        <v>31</v>
      </c>
      <c r="I107" s="1" t="s">
        <v>54</v>
      </c>
      <c r="J107" s="1" t="s">
        <v>12</v>
      </c>
      <c r="K107" s="1" t="s">
        <v>55</v>
      </c>
    </row>
    <row r="108" spans="1:11" x14ac:dyDescent="0.25">
      <c r="A108" t="s">
        <v>1</v>
      </c>
      <c r="B108" s="1" t="s">
        <v>56</v>
      </c>
      <c r="C108" s="1" t="s">
        <v>56</v>
      </c>
      <c r="D108" s="1" t="s">
        <v>56</v>
      </c>
      <c r="E108" s="1" t="s">
        <v>56</v>
      </c>
      <c r="F108" s="1" t="s">
        <v>56</v>
      </c>
      <c r="G108" s="1" t="s">
        <v>56</v>
      </c>
      <c r="H108" s="1" t="s">
        <v>56</v>
      </c>
      <c r="I108" s="1" t="s">
        <v>56</v>
      </c>
      <c r="J108" s="1">
        <v>0.315</v>
      </c>
      <c r="K108" s="1">
        <v>0</v>
      </c>
    </row>
    <row r="109" spans="1:11" x14ac:dyDescent="0.25">
      <c r="A109" t="s">
        <v>2</v>
      </c>
      <c r="B109" s="1">
        <v>0.3841</v>
      </c>
      <c r="C109" s="1">
        <v>0.13980000000000001</v>
      </c>
      <c r="D109" s="1">
        <v>0.3841</v>
      </c>
      <c r="E109" s="1">
        <v>0.13980000000000001</v>
      </c>
      <c r="F109" s="1">
        <v>3.5400000000000001E-2</v>
      </c>
      <c r="G109" s="1">
        <v>0.1119</v>
      </c>
      <c r="H109" s="1">
        <v>4.0000000000000002E-4</v>
      </c>
      <c r="I109" s="1">
        <v>7.6899999999999996E-2</v>
      </c>
      <c r="J109" s="1" t="s">
        <v>56</v>
      </c>
      <c r="K109" s="1" t="s">
        <v>56</v>
      </c>
    </row>
    <row r="110" spans="1:11" x14ac:dyDescent="0.25">
      <c r="A110" t="s">
        <v>0</v>
      </c>
      <c r="B110" s="1">
        <v>0.45100000000000001</v>
      </c>
      <c r="C110" s="1">
        <v>7.6600000000000001E-2</v>
      </c>
      <c r="D110" s="1">
        <v>0.45100000000000001</v>
      </c>
      <c r="E110" s="1">
        <v>7.6600000000000001E-2</v>
      </c>
      <c r="F110" s="1">
        <v>9.7199999999999995E-2</v>
      </c>
      <c r="G110" s="1">
        <v>0.17369999999999999</v>
      </c>
      <c r="H110" s="1">
        <v>1E-4</v>
      </c>
      <c r="I110" s="1">
        <v>7.6600000000000001E-2</v>
      </c>
      <c r="J110" s="1" t="s">
        <v>56</v>
      </c>
      <c r="K110" s="1" t="s">
        <v>56</v>
      </c>
    </row>
    <row r="118" spans="1:2" x14ac:dyDescent="0.25">
      <c r="A118" t="s">
        <v>57</v>
      </c>
      <c r="B118" s="1" t="str">
        <f>B108</f>
        <v>NA</v>
      </c>
    </row>
    <row r="119" spans="1:2" x14ac:dyDescent="0.25">
      <c r="A119" t="s">
        <v>58</v>
      </c>
      <c r="B119" s="1">
        <f>B109</f>
        <v>0.3841</v>
      </c>
    </row>
    <row r="120" spans="1:2" x14ac:dyDescent="0.25">
      <c r="A120" t="s">
        <v>59</v>
      </c>
      <c r="B120" s="1">
        <f>B110</f>
        <v>0.45100000000000001</v>
      </c>
    </row>
    <row r="121" spans="1:2" x14ac:dyDescent="0.25">
      <c r="A121" t="s">
        <v>60</v>
      </c>
      <c r="B121" s="1" t="str">
        <f>C108</f>
        <v>NA</v>
      </c>
    </row>
    <row r="122" spans="1:2" x14ac:dyDescent="0.25">
      <c r="A122" t="s">
        <v>61</v>
      </c>
      <c r="B122" s="1">
        <f>C109</f>
        <v>0.13980000000000001</v>
      </c>
    </row>
    <row r="123" spans="1:2" x14ac:dyDescent="0.25">
      <c r="A123" t="s">
        <v>62</v>
      </c>
      <c r="B123" s="1">
        <f>C110</f>
        <v>7.6600000000000001E-2</v>
      </c>
    </row>
    <row r="124" spans="1:2" x14ac:dyDescent="0.25">
      <c r="A124" t="s">
        <v>63</v>
      </c>
      <c r="B124" s="1" t="str">
        <f>D108</f>
        <v>NA</v>
      </c>
    </row>
    <row r="125" spans="1:2" x14ac:dyDescent="0.25">
      <c r="A125" t="s">
        <v>64</v>
      </c>
      <c r="B125" s="1">
        <f>D109</f>
        <v>0.3841</v>
      </c>
    </row>
    <row r="126" spans="1:2" x14ac:dyDescent="0.25">
      <c r="A126" t="s">
        <v>65</v>
      </c>
      <c r="B126" s="1">
        <f>D110</f>
        <v>0.45100000000000001</v>
      </c>
    </row>
    <row r="127" spans="1:2" x14ac:dyDescent="0.25">
      <c r="A127" t="s">
        <v>66</v>
      </c>
      <c r="B127" s="1" t="str">
        <f>E108</f>
        <v>NA</v>
      </c>
    </row>
    <row r="128" spans="1:2" x14ac:dyDescent="0.25">
      <c r="A128" t="s">
        <v>67</v>
      </c>
      <c r="B128" s="1">
        <f>E109</f>
        <v>0.13980000000000001</v>
      </c>
    </row>
    <row r="129" spans="1:2" x14ac:dyDescent="0.25">
      <c r="A129" t="s">
        <v>68</v>
      </c>
      <c r="B129" s="1">
        <f>E110</f>
        <v>7.6600000000000001E-2</v>
      </c>
    </row>
    <row r="130" spans="1:2" x14ac:dyDescent="0.25">
      <c r="A130" t="s">
        <v>69</v>
      </c>
      <c r="B130" s="1" t="str">
        <f>F108</f>
        <v>NA</v>
      </c>
    </row>
    <row r="131" spans="1:2" x14ac:dyDescent="0.25">
      <c r="A131" t="s">
        <v>70</v>
      </c>
      <c r="B131" s="1">
        <f>F109</f>
        <v>3.5400000000000001E-2</v>
      </c>
    </row>
    <row r="132" spans="1:2" x14ac:dyDescent="0.25">
      <c r="A132" t="s">
        <v>71</v>
      </c>
      <c r="B132" s="1">
        <f>F110</f>
        <v>9.7199999999999995E-2</v>
      </c>
    </row>
    <row r="133" spans="1:2" x14ac:dyDescent="0.25">
      <c r="A133" t="s">
        <v>72</v>
      </c>
      <c r="B133" s="1" t="str">
        <f>G108</f>
        <v>NA</v>
      </c>
    </row>
    <row r="134" spans="1:2" x14ac:dyDescent="0.25">
      <c r="A134" t="s">
        <v>73</v>
      </c>
      <c r="B134" s="1">
        <f>G109</f>
        <v>0.1119</v>
      </c>
    </row>
    <row r="135" spans="1:2" x14ac:dyDescent="0.25">
      <c r="A135" t="s">
        <v>74</v>
      </c>
      <c r="B135" s="1">
        <f>G110</f>
        <v>0.17369999999999999</v>
      </c>
    </row>
    <row r="136" spans="1:2" x14ac:dyDescent="0.25">
      <c r="A136" t="s">
        <v>75</v>
      </c>
      <c r="B136" s="1" t="str">
        <f>H108</f>
        <v>NA</v>
      </c>
    </row>
    <row r="137" spans="1:2" x14ac:dyDescent="0.25">
      <c r="A137" t="s">
        <v>76</v>
      </c>
      <c r="B137" s="1">
        <f>H109</f>
        <v>4.0000000000000002E-4</v>
      </c>
    </row>
    <row r="138" spans="1:2" x14ac:dyDescent="0.25">
      <c r="A138" t="s">
        <v>77</v>
      </c>
      <c r="B138" s="1">
        <f>H110</f>
        <v>1E-4</v>
      </c>
    </row>
    <row r="139" spans="1:2" x14ac:dyDescent="0.25">
      <c r="A139" t="s">
        <v>78</v>
      </c>
      <c r="B139" s="1" t="str">
        <f>I108</f>
        <v>NA</v>
      </c>
    </row>
    <row r="140" spans="1:2" x14ac:dyDescent="0.25">
      <c r="A140" t="s">
        <v>79</v>
      </c>
      <c r="B140" s="1">
        <f>I109</f>
        <v>7.6899999999999996E-2</v>
      </c>
    </row>
    <row r="141" spans="1:2" x14ac:dyDescent="0.25">
      <c r="A141" t="s">
        <v>80</v>
      </c>
      <c r="B141" s="1">
        <f>I110</f>
        <v>7.6600000000000001E-2</v>
      </c>
    </row>
    <row r="142" spans="1:2" x14ac:dyDescent="0.25">
      <c r="A142" t="s">
        <v>81</v>
      </c>
      <c r="B142" s="1">
        <f>J108</f>
        <v>0.315</v>
      </c>
    </row>
    <row r="143" spans="1:2" x14ac:dyDescent="0.25">
      <c r="A143" t="s">
        <v>82</v>
      </c>
      <c r="B143" s="1" t="str">
        <f>J109</f>
        <v>NA</v>
      </c>
    </row>
    <row r="144" spans="1:2" x14ac:dyDescent="0.25">
      <c r="A144" t="s">
        <v>83</v>
      </c>
      <c r="B144" s="1" t="str">
        <f>J110</f>
        <v>NA</v>
      </c>
    </row>
    <row r="145" spans="1:2" x14ac:dyDescent="0.25">
      <c r="A145" t="s">
        <v>84</v>
      </c>
      <c r="B145" s="1">
        <f>K108</f>
        <v>0</v>
      </c>
    </row>
    <row r="146" spans="1:2" x14ac:dyDescent="0.25">
      <c r="A146" t="s">
        <v>85</v>
      </c>
      <c r="B146" s="1" t="str">
        <f>K109</f>
        <v>NA</v>
      </c>
    </row>
    <row r="147" spans="1:2" x14ac:dyDescent="0.25">
      <c r="A147" t="s">
        <v>86</v>
      </c>
      <c r="B147" s="1" t="str">
        <f>K110</f>
        <v>NA</v>
      </c>
    </row>
  </sheetData>
  <mergeCells count="1">
    <mergeCell ref="A34:F34"/>
  </mergeCells>
  <conditionalFormatting sqref="H2:J2">
    <cfRule type="cellIs" dxfId="0" priority="1" operator="greaterThan">
      <formula>$G$34*0.7</formula>
    </cfRule>
  </conditionalFormatting>
  <dataValidations disablePrompts="1" count="2">
    <dataValidation type="list" allowBlank="1" showInputMessage="1" showErrorMessage="1" sqref="C5:C14" xr:uid="{00000000-0002-0000-0000-000000000000}">
      <formula1>$B$107:$K$107</formula1>
    </dataValidation>
    <dataValidation type="list" allowBlank="1" showInputMessage="1" showErrorMessage="1" sqref="A5:A33" xr:uid="{00000000-0002-0000-0000-000001000000}">
      <formula1>$A$108:$A$110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F607A-A4D7-43B4-B2C7-3EDB590CF1AA}">
  <dimension ref="A1:L40"/>
  <sheetViews>
    <sheetView workbookViewId="0">
      <selection activeCell="I26" sqref="I26"/>
    </sheetView>
  </sheetViews>
  <sheetFormatPr defaultRowHeight="15" x14ac:dyDescent="0.25"/>
  <cols>
    <col min="1" max="1" width="3.7109375" customWidth="1"/>
    <col min="2" max="2" width="35.140625" bestFit="1" customWidth="1"/>
    <col min="4" max="4" width="4.85546875" customWidth="1"/>
    <col min="5" max="5" width="5.42578125" customWidth="1"/>
    <col min="6" max="6" width="18.85546875" bestFit="1" customWidth="1"/>
    <col min="7" max="7" width="25.42578125" bestFit="1" customWidth="1"/>
    <col min="8" max="8" width="35.7109375" bestFit="1" customWidth="1"/>
    <col min="9" max="9" width="12.140625" bestFit="1" customWidth="1"/>
    <col min="10" max="10" width="3" customWidth="1"/>
    <col min="12" max="12" width="11.42578125" bestFit="1" customWidth="1"/>
  </cols>
  <sheetData>
    <row r="1" spans="1:12" x14ac:dyDescent="0.25">
      <c r="A1" s="67"/>
      <c r="B1" s="67"/>
      <c r="C1" s="67"/>
      <c r="D1" s="67"/>
      <c r="E1" s="67"/>
      <c r="F1" s="67"/>
      <c r="G1" s="67"/>
      <c r="H1" s="67"/>
      <c r="I1" s="67"/>
    </row>
    <row r="2" spans="1:12" ht="30" x14ac:dyDescent="0.25">
      <c r="A2" s="82"/>
      <c r="B2" s="68" t="s">
        <v>87</v>
      </c>
      <c r="C2" s="69" t="s">
        <v>88</v>
      </c>
      <c r="D2" s="69" t="s">
        <v>89</v>
      </c>
      <c r="E2" s="85"/>
      <c r="F2" s="70" t="s">
        <v>4</v>
      </c>
      <c r="G2" s="70" t="s">
        <v>90</v>
      </c>
      <c r="H2" s="70" t="s">
        <v>7</v>
      </c>
      <c r="I2" s="70" t="s">
        <v>91</v>
      </c>
      <c r="J2" s="89"/>
    </row>
    <row r="3" spans="1:12" x14ac:dyDescent="0.25">
      <c r="A3" s="82"/>
      <c r="B3" s="68" t="s">
        <v>89</v>
      </c>
      <c r="C3" s="69" t="s">
        <v>89</v>
      </c>
      <c r="D3" s="69" t="s">
        <v>89</v>
      </c>
      <c r="E3" s="85"/>
      <c r="F3" s="70" t="s">
        <v>89</v>
      </c>
      <c r="G3" s="70" t="s">
        <v>89</v>
      </c>
      <c r="H3" s="70" t="s">
        <v>89</v>
      </c>
      <c r="I3" s="70" t="s">
        <v>89</v>
      </c>
      <c r="J3" s="89"/>
    </row>
    <row r="4" spans="1:12" x14ac:dyDescent="0.25">
      <c r="A4" s="82"/>
      <c r="B4" s="71" t="s">
        <v>92</v>
      </c>
      <c r="C4" s="72" t="s">
        <v>89</v>
      </c>
      <c r="D4" s="72" t="s">
        <v>89</v>
      </c>
      <c r="E4" s="86"/>
      <c r="F4" s="73" t="s">
        <v>89</v>
      </c>
      <c r="G4" s="73" t="s">
        <v>89</v>
      </c>
      <c r="H4" s="73" t="s">
        <v>89</v>
      </c>
      <c r="I4" s="73" t="s">
        <v>89</v>
      </c>
      <c r="J4" s="89"/>
    </row>
    <row r="5" spans="1:12" x14ac:dyDescent="0.25">
      <c r="A5" s="82"/>
      <c r="B5" s="67" t="s">
        <v>93</v>
      </c>
      <c r="C5" s="67">
        <v>4</v>
      </c>
      <c r="D5" s="69" t="s">
        <v>89</v>
      </c>
      <c r="E5" s="85"/>
      <c r="F5" s="67" t="s">
        <v>1</v>
      </c>
      <c r="G5" s="90" t="s">
        <v>11</v>
      </c>
      <c r="H5" s="67" t="s">
        <v>94</v>
      </c>
      <c r="I5" s="74">
        <v>15780</v>
      </c>
      <c r="J5" s="89"/>
    </row>
    <row r="6" spans="1:12" x14ac:dyDescent="0.25">
      <c r="A6" s="82"/>
      <c r="B6" s="67" t="s">
        <v>95</v>
      </c>
      <c r="C6" s="67">
        <v>1</v>
      </c>
      <c r="D6" s="69" t="s">
        <v>89</v>
      </c>
      <c r="E6" s="85"/>
      <c r="F6" s="67" t="s">
        <v>1</v>
      </c>
      <c r="G6" s="67" t="s">
        <v>25</v>
      </c>
      <c r="H6" s="67" t="s">
        <v>96</v>
      </c>
      <c r="I6" s="74">
        <v>1841</v>
      </c>
      <c r="J6" s="89"/>
    </row>
    <row r="7" spans="1:12" x14ac:dyDescent="0.25">
      <c r="A7" s="82"/>
      <c r="B7" s="67" t="s">
        <v>97</v>
      </c>
      <c r="C7" s="67">
        <v>10</v>
      </c>
      <c r="D7" s="69" t="s">
        <v>89</v>
      </c>
      <c r="E7" s="85"/>
      <c r="F7" s="67" t="s">
        <v>0</v>
      </c>
      <c r="G7" t="s">
        <v>27</v>
      </c>
      <c r="H7" s="67" t="s">
        <v>98</v>
      </c>
      <c r="I7" s="74">
        <v>17006.5</v>
      </c>
      <c r="J7" s="89"/>
      <c r="L7" s="91"/>
    </row>
    <row r="8" spans="1:12" x14ac:dyDescent="0.25">
      <c r="A8" s="82"/>
      <c r="B8" s="67" t="s">
        <v>99</v>
      </c>
      <c r="C8" s="67">
        <v>1</v>
      </c>
      <c r="D8" s="69" t="s">
        <v>89</v>
      </c>
      <c r="E8" s="85"/>
      <c r="F8" s="67" t="s">
        <v>0</v>
      </c>
      <c r="G8" t="s">
        <v>38</v>
      </c>
      <c r="H8" s="67" t="s">
        <v>100</v>
      </c>
      <c r="I8" s="74">
        <v>9246</v>
      </c>
      <c r="J8" s="89"/>
    </row>
    <row r="9" spans="1:12" x14ac:dyDescent="0.25">
      <c r="A9" s="82"/>
      <c r="B9" s="67"/>
      <c r="C9" s="67"/>
      <c r="D9" s="69" t="s">
        <v>89</v>
      </c>
      <c r="E9" s="85"/>
      <c r="F9" s="67" t="s">
        <v>0</v>
      </c>
      <c r="G9" t="s">
        <v>101</v>
      </c>
      <c r="H9" s="67" t="s">
        <v>100</v>
      </c>
      <c r="I9" s="74">
        <v>4601</v>
      </c>
      <c r="J9" s="89"/>
    </row>
    <row r="10" spans="1:12" x14ac:dyDescent="0.25">
      <c r="A10" s="82"/>
      <c r="B10" s="67"/>
      <c r="C10" s="67"/>
      <c r="D10" s="69" t="s">
        <v>89</v>
      </c>
      <c r="E10" s="85"/>
      <c r="F10" s="67" t="s">
        <v>0</v>
      </c>
      <c r="G10" s="67" t="s">
        <v>102</v>
      </c>
      <c r="H10" s="67"/>
      <c r="I10" s="74">
        <v>1778</v>
      </c>
      <c r="J10" s="89"/>
    </row>
    <row r="11" spans="1:12" x14ac:dyDescent="0.25">
      <c r="A11" s="82"/>
      <c r="B11" s="67"/>
      <c r="C11" s="67"/>
      <c r="D11" s="69" t="s">
        <v>89</v>
      </c>
      <c r="E11" s="85"/>
      <c r="F11" s="67" t="s">
        <v>1</v>
      </c>
      <c r="G11" s="67" t="s">
        <v>42</v>
      </c>
      <c r="I11" s="74">
        <v>300</v>
      </c>
      <c r="J11" s="89"/>
    </row>
    <row r="12" spans="1:12" ht="15.75" x14ac:dyDescent="0.25">
      <c r="A12" s="82"/>
      <c r="B12" s="67"/>
      <c r="C12" s="67"/>
      <c r="D12" s="69" t="s">
        <v>89</v>
      </c>
      <c r="E12" s="85"/>
      <c r="F12" s="77" t="s">
        <v>104</v>
      </c>
      <c r="G12" s="77"/>
      <c r="H12" s="77"/>
      <c r="I12" s="78">
        <f>SUM(I5:I11)</f>
        <v>50552.5</v>
      </c>
      <c r="J12" s="89"/>
    </row>
    <row r="13" spans="1:12" x14ac:dyDescent="0.25">
      <c r="A13" s="82"/>
      <c r="B13" s="75"/>
      <c r="C13" s="76"/>
      <c r="D13" s="69" t="s">
        <v>89</v>
      </c>
      <c r="E13" s="85"/>
      <c r="F13" s="73" t="s">
        <v>89</v>
      </c>
      <c r="G13" s="73" t="s">
        <v>89</v>
      </c>
      <c r="H13" s="73" t="s">
        <v>89</v>
      </c>
      <c r="I13" s="73" t="s">
        <v>89</v>
      </c>
      <c r="J13" s="89"/>
    </row>
    <row r="14" spans="1:12" ht="15.75" x14ac:dyDescent="0.25">
      <c r="A14" s="82"/>
      <c r="B14" s="77"/>
      <c r="C14" s="77"/>
      <c r="D14" s="69" t="s">
        <v>89</v>
      </c>
      <c r="E14" s="85"/>
      <c r="F14" s="67" t="s">
        <v>1</v>
      </c>
      <c r="G14" s="67" t="s">
        <v>16</v>
      </c>
      <c r="H14" s="67" t="s">
        <v>94</v>
      </c>
      <c r="I14" s="74">
        <v>8358</v>
      </c>
      <c r="J14" s="89"/>
    </row>
    <row r="15" spans="1:12" x14ac:dyDescent="0.25">
      <c r="A15" s="82"/>
      <c r="B15" s="68" t="s">
        <v>105</v>
      </c>
      <c r="C15" s="72" t="s">
        <v>89</v>
      </c>
      <c r="D15" s="69" t="s">
        <v>89</v>
      </c>
      <c r="E15" s="85"/>
      <c r="F15" s="67" t="s">
        <v>1</v>
      </c>
      <c r="G15" s="67" t="s">
        <v>19</v>
      </c>
      <c r="H15" s="67" t="s">
        <v>106</v>
      </c>
      <c r="I15" s="74">
        <v>1578</v>
      </c>
      <c r="J15" s="89"/>
    </row>
    <row r="16" spans="1:12" x14ac:dyDescent="0.25">
      <c r="A16" s="82"/>
      <c r="B16" s="67" t="s">
        <v>107</v>
      </c>
      <c r="C16" s="67">
        <v>2</v>
      </c>
      <c r="D16" s="69" t="s">
        <v>89</v>
      </c>
      <c r="E16" s="85"/>
      <c r="F16" s="67" t="s">
        <v>1</v>
      </c>
      <c r="G16" s="90" t="s">
        <v>14</v>
      </c>
      <c r="H16" s="67" t="s">
        <v>108</v>
      </c>
      <c r="I16" s="74">
        <v>6575</v>
      </c>
      <c r="J16" s="89"/>
    </row>
    <row r="17" spans="1:10" x14ac:dyDescent="0.25">
      <c r="A17" s="82"/>
      <c r="B17" s="67" t="s">
        <v>109</v>
      </c>
      <c r="C17" s="67">
        <v>2</v>
      </c>
      <c r="D17" s="69" t="s">
        <v>89</v>
      </c>
      <c r="E17" s="85"/>
      <c r="F17" s="67" t="s">
        <v>1</v>
      </c>
      <c r="G17" s="90" t="s">
        <v>20</v>
      </c>
      <c r="H17" s="67" t="s">
        <v>108</v>
      </c>
      <c r="I17" s="74">
        <v>1654</v>
      </c>
      <c r="J17" s="89"/>
    </row>
    <row r="18" spans="1:10" x14ac:dyDescent="0.25">
      <c r="A18" s="82"/>
      <c r="B18" s="67" t="s">
        <v>110</v>
      </c>
      <c r="C18" s="67">
        <v>2</v>
      </c>
      <c r="D18" s="69" t="s">
        <v>89</v>
      </c>
      <c r="E18" s="85"/>
      <c r="F18" s="67" t="s">
        <v>1</v>
      </c>
      <c r="G18" s="90" t="s">
        <v>23</v>
      </c>
      <c r="H18" s="67" t="s">
        <v>111</v>
      </c>
      <c r="I18" s="74">
        <v>2508</v>
      </c>
      <c r="J18" s="89"/>
    </row>
    <row r="19" spans="1:10" x14ac:dyDescent="0.25">
      <c r="A19" s="82"/>
      <c r="B19" s="67" t="s">
        <v>112</v>
      </c>
      <c r="C19" s="67">
        <v>2</v>
      </c>
      <c r="D19" s="69" t="s">
        <v>89</v>
      </c>
      <c r="E19" s="85"/>
      <c r="F19" s="67" t="s">
        <v>0</v>
      </c>
      <c r="G19" s="90" t="s">
        <v>27</v>
      </c>
      <c r="H19" s="67"/>
      <c r="I19" s="74">
        <v>17006.5</v>
      </c>
      <c r="J19" s="89"/>
    </row>
    <row r="20" spans="1:10" x14ac:dyDescent="0.25">
      <c r="A20" s="82"/>
      <c r="B20" s="67" t="s">
        <v>113</v>
      </c>
      <c r="C20" s="67">
        <v>4</v>
      </c>
      <c r="D20" s="69" t="s">
        <v>89</v>
      </c>
      <c r="E20" s="85"/>
      <c r="F20" s="67" t="s">
        <v>0</v>
      </c>
      <c r="G20" s="90" t="s">
        <v>30</v>
      </c>
      <c r="H20" s="67" t="s">
        <v>114</v>
      </c>
      <c r="I20" s="74">
        <v>2000</v>
      </c>
      <c r="J20" s="89"/>
    </row>
    <row r="21" spans="1:10" x14ac:dyDescent="0.25">
      <c r="A21" s="82"/>
      <c r="B21" s="67"/>
      <c r="C21" s="67"/>
      <c r="D21" s="92"/>
      <c r="E21" s="85"/>
      <c r="F21" s="67" t="s">
        <v>1</v>
      </c>
      <c r="G21" s="90" t="s">
        <v>33</v>
      </c>
      <c r="H21" s="67"/>
      <c r="I21" s="74">
        <v>2630</v>
      </c>
      <c r="J21" s="89"/>
    </row>
    <row r="22" spans="1:10" x14ac:dyDescent="0.25">
      <c r="A22" s="82"/>
      <c r="B22" s="67"/>
      <c r="C22" s="67"/>
      <c r="D22" s="82"/>
      <c r="E22" s="86"/>
      <c r="F22" s="67" t="s">
        <v>1</v>
      </c>
      <c r="G22" s="67" t="s">
        <v>49</v>
      </c>
      <c r="H22" s="67"/>
      <c r="I22" s="74">
        <v>1200</v>
      </c>
      <c r="J22" s="89"/>
    </row>
    <row r="23" spans="1:10" x14ac:dyDescent="0.25">
      <c r="A23" s="82"/>
      <c r="D23" s="82"/>
      <c r="E23" s="86"/>
      <c r="F23" s="67" t="s">
        <v>0</v>
      </c>
      <c r="G23" s="67" t="s">
        <v>40</v>
      </c>
      <c r="H23" s="67"/>
      <c r="I23" s="74">
        <v>2000</v>
      </c>
      <c r="J23" s="89"/>
    </row>
    <row r="24" spans="1:10" x14ac:dyDescent="0.25">
      <c r="A24" s="82"/>
      <c r="B24" s="81"/>
      <c r="C24" s="82"/>
      <c r="D24" s="82"/>
      <c r="E24" s="86"/>
      <c r="F24" s="67" t="s">
        <v>1</v>
      </c>
      <c r="G24" s="67" t="s">
        <v>42</v>
      </c>
      <c r="H24" s="67" t="s">
        <v>103</v>
      </c>
      <c r="I24" s="74">
        <v>1200</v>
      </c>
      <c r="J24" s="89"/>
    </row>
    <row r="25" spans="1:10" x14ac:dyDescent="0.25">
      <c r="A25" s="82"/>
      <c r="B25" s="82"/>
      <c r="C25" s="82"/>
      <c r="D25" s="82"/>
      <c r="E25" s="86"/>
      <c r="F25" s="67" t="s">
        <v>1</v>
      </c>
      <c r="G25" s="67" t="s">
        <v>44</v>
      </c>
      <c r="H25" s="67" t="s">
        <v>115</v>
      </c>
      <c r="I25" s="74">
        <v>2000</v>
      </c>
      <c r="J25" s="89"/>
    </row>
    <row r="26" spans="1:10" ht="15.75" x14ac:dyDescent="0.25">
      <c r="A26" s="82"/>
      <c r="B26" s="83"/>
      <c r="C26" s="84"/>
      <c r="D26" s="82"/>
      <c r="E26" s="86"/>
      <c r="F26" s="77" t="s">
        <v>116</v>
      </c>
      <c r="G26" s="77"/>
      <c r="H26" s="79"/>
      <c r="I26" s="80">
        <f>SUM(I14:I25)</f>
        <v>48709.5</v>
      </c>
      <c r="J26" s="89"/>
    </row>
    <row r="27" spans="1:10" x14ac:dyDescent="0.25">
      <c r="A27" s="82"/>
      <c r="B27" s="82"/>
      <c r="C27" s="82"/>
      <c r="D27" s="82"/>
      <c r="E27" s="86"/>
      <c r="F27" s="87" t="s">
        <v>117</v>
      </c>
      <c r="G27" s="87"/>
      <c r="H27" s="87" t="s">
        <v>89</v>
      </c>
      <c r="I27" s="88">
        <f>SUM(I12,I26)</f>
        <v>99262</v>
      </c>
      <c r="J27" s="89"/>
    </row>
    <row r="28" spans="1:10" x14ac:dyDescent="0.25">
      <c r="A28" s="67"/>
      <c r="B28" s="75"/>
      <c r="C28" s="67"/>
      <c r="D28" s="67"/>
      <c r="E28" s="67"/>
      <c r="F28" s="67"/>
      <c r="G28" s="67"/>
      <c r="H28" s="67"/>
      <c r="I28" s="67"/>
    </row>
    <row r="29" spans="1:10" x14ac:dyDescent="0.25">
      <c r="A29" s="67"/>
      <c r="B29" s="75"/>
      <c r="C29" s="75"/>
      <c r="D29" s="67"/>
      <c r="E29" s="67"/>
      <c r="F29" s="67"/>
      <c r="G29" s="67"/>
      <c r="H29" s="67"/>
      <c r="I29" s="67"/>
    </row>
    <row r="30" spans="1:10" x14ac:dyDescent="0.25">
      <c r="A30" s="67"/>
      <c r="B30" s="67"/>
      <c r="C30" s="67"/>
      <c r="D30" s="67"/>
      <c r="E30" s="67"/>
      <c r="F30" s="67"/>
      <c r="G30" s="67"/>
      <c r="H30" s="67"/>
      <c r="I30" s="67"/>
    </row>
    <row r="31" spans="1:10" x14ac:dyDescent="0.25">
      <c r="A31" s="67"/>
      <c r="B31" s="67"/>
      <c r="C31" s="67"/>
      <c r="D31" s="67"/>
      <c r="E31" s="67"/>
      <c r="F31" s="67"/>
      <c r="G31" s="67"/>
      <c r="H31" s="67"/>
      <c r="I31" s="67"/>
    </row>
    <row r="32" spans="1:10" x14ac:dyDescent="0.25">
      <c r="A32" s="67"/>
      <c r="B32" s="67"/>
      <c r="C32" s="67"/>
      <c r="D32" s="67"/>
      <c r="E32" s="67"/>
      <c r="F32" s="67"/>
      <c r="G32" s="67"/>
      <c r="H32" s="67"/>
      <c r="I32" s="67"/>
    </row>
    <row r="33" spans="1:9" x14ac:dyDescent="0.25">
      <c r="A33" s="67"/>
      <c r="B33" s="67"/>
      <c r="C33" s="67"/>
      <c r="D33" s="67"/>
      <c r="E33" s="67"/>
      <c r="F33" s="67"/>
      <c r="G33" s="67"/>
      <c r="H33" s="67"/>
      <c r="I33" s="67"/>
    </row>
    <row r="34" spans="1:9" x14ac:dyDescent="0.25">
      <c r="B34" s="67"/>
      <c r="C34" s="67"/>
      <c r="F34" s="67"/>
      <c r="G34" s="67"/>
      <c r="H34" s="67"/>
      <c r="I34" s="67"/>
    </row>
    <row r="35" spans="1:9" x14ac:dyDescent="0.25">
      <c r="B35" s="67"/>
      <c r="C35" s="67"/>
      <c r="F35" s="67"/>
      <c r="G35" s="67"/>
      <c r="H35" s="67"/>
      <c r="I35" s="67"/>
    </row>
    <row r="36" spans="1:9" x14ac:dyDescent="0.25">
      <c r="B36" s="67"/>
      <c r="C36" s="67"/>
      <c r="F36" s="67"/>
      <c r="G36" s="67"/>
      <c r="H36" s="67"/>
      <c r="I36" s="67"/>
    </row>
    <row r="37" spans="1:9" x14ac:dyDescent="0.25">
      <c r="B37" s="67"/>
      <c r="C37" s="67"/>
      <c r="F37" s="67"/>
      <c r="G37" s="67"/>
      <c r="H37" s="67"/>
      <c r="I37" s="67"/>
    </row>
    <row r="38" spans="1:9" x14ac:dyDescent="0.25">
      <c r="B38" s="67"/>
      <c r="C38" s="67"/>
      <c r="F38" s="67"/>
      <c r="G38" s="67"/>
      <c r="H38" s="67"/>
      <c r="I38" s="67"/>
    </row>
    <row r="39" spans="1:9" x14ac:dyDescent="0.25">
      <c r="B39" s="67"/>
      <c r="C39" s="67"/>
      <c r="F39" s="67"/>
      <c r="G39" s="67"/>
      <c r="H39" s="67"/>
      <c r="I39" s="67"/>
    </row>
    <row r="40" spans="1:9" x14ac:dyDescent="0.25">
      <c r="B40" s="67"/>
      <c r="C40" s="67"/>
      <c r="F40" s="67"/>
      <c r="G40" s="67"/>
      <c r="H40" s="67"/>
      <c r="I40" s="67"/>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53F16A1-D70F-449B-87FA-E7C0C3C32046}">
          <x14:formula1>
            <xm:f>'Example 2 Year Budget'!$B$5:$B$33</xm:f>
          </x14:formula1>
          <xm:sqref>G5:G11 G14:G25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Blank Template</vt:lpstr>
      <vt:lpstr>Blank Tranches</vt:lpstr>
      <vt:lpstr>Example 2 Year Budget</vt:lpstr>
      <vt:lpstr>Example Tranches</vt:lpstr>
    </vt:vector>
  </TitlesOfParts>
  <Manager/>
  <Company>OSF Healthcare System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Stutzman, Seth T.</dc:creator>
  <cp:keywords/>
  <dc:description/>
  <cp:lastModifiedBy>Stutzman, Seth T.</cp:lastModifiedBy>
  <cp:revision/>
  <dcterms:created xsi:type="dcterms:W3CDTF">2023-01-19T22:57:48Z</dcterms:created>
  <dcterms:modified xsi:type="dcterms:W3CDTF">2026-01-07T14:51:37Z</dcterms:modified>
  <cp:category/>
  <cp:contentStatus/>
</cp:coreProperties>
</file>